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BHIRUCHI\Downloads\"/>
    </mc:Choice>
  </mc:AlternateContent>
  <xr:revisionPtr revIDLastSave="0" documentId="13_ncr:1_{49B50427-67FB-4D6D-AEF6-0421DFC0334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AI" sheetId="1" r:id="rId1"/>
    <sheet name="TOC" sheetId="2" r:id="rId2"/>
    <sheet name="MFDS" sheetId="3" r:id="rId3"/>
    <sheet name="OOPS withJAVA" sheetId="4" r:id="rId4"/>
    <sheet name="DBMS" sheetId="5" r:id="rId5"/>
    <sheet name="MC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TPKCngibatd9H9IOqqLyrZo2QBMZpILI07IReCHXoI="/>
    </ext>
  </extLst>
</workbook>
</file>

<file path=xl/calcChain.xml><?xml version="1.0" encoding="utf-8"?>
<calcChain xmlns="http://schemas.openxmlformats.org/spreadsheetml/2006/main">
  <c r="H120" i="6" l="1"/>
  <c r="I120" i="6"/>
  <c r="J120" i="6"/>
  <c r="K120" i="6"/>
  <c r="L120" i="6"/>
  <c r="M120" i="6"/>
  <c r="N120" i="6"/>
  <c r="H120" i="5"/>
  <c r="I120" i="5"/>
  <c r="J120" i="5"/>
  <c r="K120" i="5"/>
  <c r="L120" i="5"/>
  <c r="M120" i="5"/>
  <c r="N120" i="5"/>
  <c r="H120" i="2"/>
  <c r="I120" i="2"/>
  <c r="J120" i="2"/>
  <c r="K120" i="2"/>
  <c r="L120" i="2"/>
  <c r="M120" i="2"/>
  <c r="N120" i="2"/>
  <c r="H120" i="1"/>
  <c r="I120" i="1"/>
  <c r="J120" i="1"/>
  <c r="K120" i="1"/>
  <c r="L120" i="1"/>
  <c r="M120" i="1"/>
  <c r="N120" i="1"/>
  <c r="D138" i="6" l="1"/>
  <c r="C138" i="6"/>
  <c r="G120" i="6"/>
  <c r="F120" i="6"/>
  <c r="E120" i="6"/>
  <c r="D120" i="6"/>
  <c r="C120" i="6"/>
  <c r="K101" i="6"/>
  <c r="N90" i="6"/>
  <c r="M90" i="6"/>
  <c r="L90" i="6"/>
  <c r="K90" i="6"/>
  <c r="J90" i="6"/>
  <c r="I90" i="6"/>
  <c r="H90" i="6"/>
  <c r="G90" i="6"/>
  <c r="F90" i="6"/>
  <c r="E90" i="6"/>
  <c r="D90" i="6"/>
  <c r="C90" i="6"/>
  <c r="N88" i="6"/>
  <c r="N91" i="6" s="1"/>
  <c r="N92" i="6" s="1"/>
  <c r="N93" i="6" s="1"/>
  <c r="M88" i="6"/>
  <c r="M91" i="6" s="1"/>
  <c r="L88" i="6"/>
  <c r="L91" i="6" s="1"/>
  <c r="L92" i="6" s="1"/>
  <c r="L93" i="6" s="1"/>
  <c r="K88" i="6"/>
  <c r="K91" i="6" s="1"/>
  <c r="J88" i="6"/>
  <c r="J91" i="6" s="1"/>
  <c r="I88" i="6"/>
  <c r="I91" i="6" s="1"/>
  <c r="H88" i="6"/>
  <c r="H91" i="6" s="1"/>
  <c r="G88" i="6"/>
  <c r="G91" i="6" s="1"/>
  <c r="G92" i="6" s="1"/>
  <c r="G93" i="6" s="1"/>
  <c r="G101" i="6" s="1"/>
  <c r="F88" i="6"/>
  <c r="F91" i="6" s="1"/>
  <c r="F92" i="6" s="1"/>
  <c r="F93" i="6" s="1"/>
  <c r="F101" i="6" s="1"/>
  <c r="E88" i="6"/>
  <c r="E91" i="6" s="1"/>
  <c r="D88" i="6"/>
  <c r="D91" i="6" s="1"/>
  <c r="D92" i="6" s="1"/>
  <c r="D93" i="6" s="1"/>
  <c r="D101" i="6" s="1"/>
  <c r="C88" i="6"/>
  <c r="C91" i="6" s="1"/>
  <c r="C92" i="6" s="1"/>
  <c r="C93" i="6" s="1"/>
  <c r="C101" i="6" s="1"/>
  <c r="N87" i="6"/>
  <c r="M87" i="6"/>
  <c r="L87" i="6"/>
  <c r="J87" i="6"/>
  <c r="I87" i="6"/>
  <c r="H87" i="6"/>
  <c r="G87" i="6"/>
  <c r="F87" i="6"/>
  <c r="E87" i="6"/>
  <c r="D87" i="6"/>
  <c r="C87" i="6"/>
  <c r="D138" i="5"/>
  <c r="C138" i="5"/>
  <c r="G120" i="5"/>
  <c r="F120" i="5"/>
  <c r="E120" i="5"/>
  <c r="D120" i="5"/>
  <c r="C120" i="5"/>
  <c r="K101" i="5"/>
  <c r="N90" i="5"/>
  <c r="M90" i="5"/>
  <c r="L90" i="5"/>
  <c r="K90" i="5"/>
  <c r="J90" i="5"/>
  <c r="I90" i="5"/>
  <c r="H90" i="5"/>
  <c r="G90" i="5"/>
  <c r="F90" i="5"/>
  <c r="E90" i="5"/>
  <c r="D90" i="5"/>
  <c r="C90" i="5"/>
  <c r="N88" i="5"/>
  <c r="N91" i="5" s="1"/>
  <c r="M88" i="5"/>
  <c r="M91" i="5" s="1"/>
  <c r="L88" i="5"/>
  <c r="L91" i="5" s="1"/>
  <c r="K88" i="5"/>
  <c r="K91" i="5" s="1"/>
  <c r="J88" i="5"/>
  <c r="J91" i="5" s="1"/>
  <c r="J92" i="5" s="1"/>
  <c r="J93" i="5" s="1"/>
  <c r="J101" i="5" s="1"/>
  <c r="I88" i="5"/>
  <c r="I91" i="5" s="1"/>
  <c r="I92" i="5" s="1"/>
  <c r="I93" i="5" s="1"/>
  <c r="I101" i="5" s="1"/>
  <c r="H88" i="5"/>
  <c r="H91" i="5" s="1"/>
  <c r="G88" i="5"/>
  <c r="G91" i="5" s="1"/>
  <c r="G92" i="5" s="1"/>
  <c r="G93" i="5" s="1"/>
  <c r="G101" i="5" s="1"/>
  <c r="F88" i="5"/>
  <c r="F91" i="5" s="1"/>
  <c r="F92" i="5" s="1"/>
  <c r="F93" i="5" s="1"/>
  <c r="F101" i="5" s="1"/>
  <c r="E88" i="5"/>
  <c r="E91" i="5" s="1"/>
  <c r="E92" i="5" s="1"/>
  <c r="E93" i="5" s="1"/>
  <c r="E101" i="5" s="1"/>
  <c r="D88" i="5"/>
  <c r="D91" i="5" s="1"/>
  <c r="C88" i="5"/>
  <c r="C91" i="5" s="1"/>
  <c r="N87" i="5"/>
  <c r="M87" i="5"/>
  <c r="L87" i="5"/>
  <c r="J87" i="5"/>
  <c r="I87" i="5"/>
  <c r="H87" i="5"/>
  <c r="G87" i="5"/>
  <c r="F87" i="5"/>
  <c r="E87" i="5"/>
  <c r="D87" i="5"/>
  <c r="C87" i="5"/>
  <c r="D138" i="4"/>
  <c r="C138" i="4"/>
  <c r="N120" i="4"/>
  <c r="M120" i="4"/>
  <c r="K120" i="4"/>
  <c r="G120" i="4"/>
  <c r="F120" i="4"/>
  <c r="E120" i="4"/>
  <c r="D120" i="4"/>
  <c r="C120" i="4"/>
  <c r="K101" i="4"/>
  <c r="N90" i="4"/>
  <c r="M90" i="4"/>
  <c r="L90" i="4"/>
  <c r="K90" i="4"/>
  <c r="J90" i="4"/>
  <c r="I90" i="4"/>
  <c r="H90" i="4"/>
  <c r="G90" i="4"/>
  <c r="F90" i="4"/>
  <c r="E90" i="4"/>
  <c r="D90" i="4"/>
  <c r="C90" i="4"/>
  <c r="N88" i="4"/>
  <c r="N91" i="4" s="1"/>
  <c r="M88" i="4"/>
  <c r="M91" i="4" s="1"/>
  <c r="M92" i="4" s="1"/>
  <c r="M93" i="4" s="1"/>
  <c r="L88" i="4"/>
  <c r="L91" i="4" s="1"/>
  <c r="K88" i="4"/>
  <c r="K91" i="4" s="1"/>
  <c r="J88" i="4"/>
  <c r="J91" i="4" s="1"/>
  <c r="I88" i="4"/>
  <c r="I91" i="4" s="1"/>
  <c r="H88" i="4"/>
  <c r="H91" i="4" s="1"/>
  <c r="G88" i="4"/>
  <c r="G91" i="4" s="1"/>
  <c r="G92" i="4" s="1"/>
  <c r="G93" i="4" s="1"/>
  <c r="G101" i="4" s="1"/>
  <c r="F88" i="4"/>
  <c r="F91" i="4" s="1"/>
  <c r="F92" i="4" s="1"/>
  <c r="F93" i="4" s="1"/>
  <c r="F101" i="4" s="1"/>
  <c r="E88" i="4"/>
  <c r="E91" i="4" s="1"/>
  <c r="E92" i="4" s="1"/>
  <c r="E93" i="4" s="1"/>
  <c r="E101" i="4" s="1"/>
  <c r="D88" i="4"/>
  <c r="D91" i="4" s="1"/>
  <c r="D92" i="4" s="1"/>
  <c r="D93" i="4" s="1"/>
  <c r="D101" i="4" s="1"/>
  <c r="C88" i="4"/>
  <c r="C91" i="4" s="1"/>
  <c r="C92" i="4" s="1"/>
  <c r="C93" i="4" s="1"/>
  <c r="C101" i="4" s="1"/>
  <c r="N87" i="4"/>
  <c r="M87" i="4"/>
  <c r="L87" i="4"/>
  <c r="J87" i="4"/>
  <c r="I87" i="4"/>
  <c r="H87" i="4"/>
  <c r="G87" i="4"/>
  <c r="F87" i="4"/>
  <c r="E87" i="4"/>
  <c r="D87" i="4"/>
  <c r="C87" i="4"/>
  <c r="D138" i="3"/>
  <c r="C138" i="3"/>
  <c r="N120" i="3"/>
  <c r="M120" i="3"/>
  <c r="K120" i="3"/>
  <c r="G120" i="3"/>
  <c r="F120" i="3"/>
  <c r="E120" i="3"/>
  <c r="D120" i="3"/>
  <c r="C120" i="3"/>
  <c r="K101" i="3"/>
  <c r="N90" i="3"/>
  <c r="M90" i="3"/>
  <c r="L90" i="3"/>
  <c r="K90" i="3"/>
  <c r="J90" i="3"/>
  <c r="I90" i="3"/>
  <c r="H90" i="3"/>
  <c r="G90" i="3"/>
  <c r="F90" i="3"/>
  <c r="E90" i="3"/>
  <c r="D90" i="3"/>
  <c r="C90" i="3"/>
  <c r="N88" i="3"/>
  <c r="N91" i="3" s="1"/>
  <c r="M88" i="3"/>
  <c r="M91" i="3" s="1"/>
  <c r="L88" i="3"/>
  <c r="L91" i="3" s="1"/>
  <c r="K88" i="3"/>
  <c r="K91" i="3" s="1"/>
  <c r="J88" i="3"/>
  <c r="J91" i="3" s="1"/>
  <c r="I88" i="3"/>
  <c r="I91" i="3" s="1"/>
  <c r="I92" i="3" s="1"/>
  <c r="I93" i="3" s="1"/>
  <c r="I101" i="3" s="1"/>
  <c r="H88" i="3"/>
  <c r="H91" i="3" s="1"/>
  <c r="G88" i="3"/>
  <c r="G91" i="3" s="1"/>
  <c r="F88" i="3"/>
  <c r="F91" i="3" s="1"/>
  <c r="E88" i="3"/>
  <c r="E91" i="3" s="1"/>
  <c r="D88" i="3"/>
  <c r="D91" i="3" s="1"/>
  <c r="C88" i="3"/>
  <c r="C91" i="3" s="1"/>
  <c r="C92" i="3" s="1"/>
  <c r="C93" i="3" s="1"/>
  <c r="C101" i="3" s="1"/>
  <c r="N87" i="3"/>
  <c r="M87" i="3"/>
  <c r="L87" i="3"/>
  <c r="K87" i="3"/>
  <c r="J87" i="3"/>
  <c r="I87" i="3"/>
  <c r="H87" i="3"/>
  <c r="G87" i="3"/>
  <c r="F87" i="3"/>
  <c r="E87" i="3"/>
  <c r="D87" i="3"/>
  <c r="C87" i="3"/>
  <c r="D138" i="2"/>
  <c r="C138" i="2"/>
  <c r="G120" i="2"/>
  <c r="F120" i="2"/>
  <c r="E120" i="2"/>
  <c r="D120" i="2"/>
  <c r="C120" i="2"/>
  <c r="K101" i="2"/>
  <c r="N90" i="2"/>
  <c r="M90" i="2"/>
  <c r="L90" i="2"/>
  <c r="K90" i="2"/>
  <c r="J90" i="2"/>
  <c r="I90" i="2"/>
  <c r="H90" i="2"/>
  <c r="G90" i="2"/>
  <c r="F90" i="2"/>
  <c r="E90" i="2"/>
  <c r="D90" i="2"/>
  <c r="C90" i="2"/>
  <c r="N88" i="2"/>
  <c r="N91" i="2" s="1"/>
  <c r="N92" i="2" s="1"/>
  <c r="N93" i="2" s="1"/>
  <c r="M88" i="2"/>
  <c r="M91" i="2" s="1"/>
  <c r="M92" i="2" s="1"/>
  <c r="M93" i="2" s="1"/>
  <c r="L88" i="2"/>
  <c r="L91" i="2" s="1"/>
  <c r="K88" i="2"/>
  <c r="K91" i="2" s="1"/>
  <c r="J88" i="2"/>
  <c r="J91" i="2" s="1"/>
  <c r="I88" i="2"/>
  <c r="I91" i="2" s="1"/>
  <c r="H88" i="2"/>
  <c r="H91" i="2" s="1"/>
  <c r="G88" i="2"/>
  <c r="G91" i="2" s="1"/>
  <c r="G92" i="2" s="1"/>
  <c r="G93" i="2" s="1"/>
  <c r="G101" i="2" s="1"/>
  <c r="F88" i="2"/>
  <c r="F91" i="2" s="1"/>
  <c r="F92" i="2" s="1"/>
  <c r="F93" i="2" s="1"/>
  <c r="F101" i="2" s="1"/>
  <c r="E88" i="2"/>
  <c r="E91" i="2" s="1"/>
  <c r="E92" i="2" s="1"/>
  <c r="E93" i="2" s="1"/>
  <c r="E101" i="2" s="1"/>
  <c r="D88" i="2"/>
  <c r="D91" i="2" s="1"/>
  <c r="C88" i="2"/>
  <c r="C91" i="2" s="1"/>
  <c r="N87" i="2"/>
  <c r="M87" i="2"/>
  <c r="L87" i="2"/>
  <c r="K87" i="2"/>
  <c r="J87" i="2"/>
  <c r="I87" i="2"/>
  <c r="H87" i="2"/>
  <c r="G87" i="2"/>
  <c r="F87" i="2"/>
  <c r="E87" i="2"/>
  <c r="D87" i="2"/>
  <c r="C87" i="2"/>
  <c r="D138" i="1"/>
  <c r="C138" i="1"/>
  <c r="G120" i="1"/>
  <c r="F120" i="1"/>
  <c r="E120" i="1"/>
  <c r="D120" i="1"/>
  <c r="C120" i="1"/>
  <c r="K101" i="1"/>
  <c r="N90" i="1"/>
  <c r="M90" i="1"/>
  <c r="L90" i="1"/>
  <c r="K90" i="1"/>
  <c r="J90" i="1"/>
  <c r="I90" i="1"/>
  <c r="H90" i="1"/>
  <c r="G90" i="1"/>
  <c r="F90" i="1"/>
  <c r="E90" i="1"/>
  <c r="D90" i="1"/>
  <c r="C90" i="1"/>
  <c r="N88" i="1"/>
  <c r="N91" i="1" s="1"/>
  <c r="N92" i="1" s="1"/>
  <c r="N93" i="1" s="1"/>
  <c r="S101" i="1" s="1"/>
  <c r="M88" i="1"/>
  <c r="M91" i="1" s="1"/>
  <c r="L88" i="1"/>
  <c r="L91" i="1" s="1"/>
  <c r="K88" i="1"/>
  <c r="K91" i="1" s="1"/>
  <c r="J88" i="1"/>
  <c r="J91" i="1" s="1"/>
  <c r="I88" i="1"/>
  <c r="I91" i="1" s="1"/>
  <c r="H88" i="1"/>
  <c r="H91" i="1" s="1"/>
  <c r="G88" i="1"/>
  <c r="G91" i="1" s="1"/>
  <c r="F88" i="1"/>
  <c r="F91" i="1" s="1"/>
  <c r="E88" i="1"/>
  <c r="E91" i="1" s="1"/>
  <c r="D88" i="1"/>
  <c r="D91" i="1" s="1"/>
  <c r="D92" i="1" s="1"/>
  <c r="D93" i="1" s="1"/>
  <c r="D101" i="1" s="1"/>
  <c r="C88" i="1"/>
  <c r="C91" i="1" s="1"/>
  <c r="N87" i="1"/>
  <c r="M87" i="1"/>
  <c r="L87" i="1"/>
  <c r="K87" i="1"/>
  <c r="J87" i="1"/>
  <c r="I87" i="1"/>
  <c r="H87" i="1"/>
  <c r="G87" i="1"/>
  <c r="F87" i="1"/>
  <c r="E87" i="1"/>
  <c r="D87" i="1"/>
  <c r="C87" i="1"/>
  <c r="C92" i="1" l="1"/>
  <c r="C93" i="1" s="1"/>
  <c r="C101" i="1" s="1"/>
  <c r="N92" i="4"/>
  <c r="N93" i="4" s="1"/>
  <c r="D106" i="4" s="1"/>
  <c r="E92" i="6"/>
  <c r="E93" i="6" s="1"/>
  <c r="E101" i="6" s="1"/>
  <c r="M92" i="6"/>
  <c r="M93" i="6" s="1"/>
  <c r="L101" i="6" s="1"/>
  <c r="J92" i="6"/>
  <c r="J93" i="6" s="1"/>
  <c r="J101" i="6" s="1"/>
  <c r="N92" i="5"/>
  <c r="N93" i="5" s="1"/>
  <c r="C106" i="5" s="1"/>
  <c r="H92" i="5"/>
  <c r="H93" i="5" s="1"/>
  <c r="H101" i="5" s="1"/>
  <c r="D92" i="3"/>
  <c r="D93" i="3" s="1"/>
  <c r="D101" i="3" s="1"/>
  <c r="J92" i="3"/>
  <c r="J93" i="3" s="1"/>
  <c r="J101" i="3" s="1"/>
  <c r="L92" i="3"/>
  <c r="L93" i="3" s="1"/>
  <c r="F92" i="1"/>
  <c r="F93" i="1" s="1"/>
  <c r="F101" i="1" s="1"/>
  <c r="H92" i="2"/>
  <c r="H93" i="2" s="1"/>
  <c r="H101" i="2" s="1"/>
  <c r="E92" i="1"/>
  <c r="E93" i="1" s="1"/>
  <c r="E101" i="1" s="1"/>
  <c r="M92" i="1"/>
  <c r="M93" i="1" s="1"/>
  <c r="G92" i="1"/>
  <c r="G93" i="1" s="1"/>
  <c r="G101" i="1" s="1"/>
  <c r="I92" i="2"/>
  <c r="I93" i="2" s="1"/>
  <c r="I101" i="2" s="1"/>
  <c r="E92" i="3"/>
  <c r="E93" i="3" s="1"/>
  <c r="E101" i="3" s="1"/>
  <c r="M92" i="3"/>
  <c r="M93" i="3" s="1"/>
  <c r="P101" i="3" s="1"/>
  <c r="H92" i="1"/>
  <c r="H93" i="1" s="1"/>
  <c r="H101" i="1" s="1"/>
  <c r="J92" i="2"/>
  <c r="J93" i="2" s="1"/>
  <c r="J101" i="2" s="1"/>
  <c r="F92" i="3"/>
  <c r="F93" i="3" s="1"/>
  <c r="F101" i="3" s="1"/>
  <c r="N92" i="3"/>
  <c r="N93" i="3" s="1"/>
  <c r="S101" i="3" s="1"/>
  <c r="H92" i="4"/>
  <c r="H93" i="4" s="1"/>
  <c r="H101" i="4" s="1"/>
  <c r="C92" i="2"/>
  <c r="C93" i="2" s="1"/>
  <c r="C101" i="2" s="1"/>
  <c r="G92" i="3"/>
  <c r="G93" i="3" s="1"/>
  <c r="G101" i="3" s="1"/>
  <c r="I92" i="4"/>
  <c r="I93" i="4" s="1"/>
  <c r="I101" i="4" s="1"/>
  <c r="C92" i="5"/>
  <c r="C93" i="5" s="1"/>
  <c r="C101" i="5" s="1"/>
  <c r="H92" i="6"/>
  <c r="H93" i="6" s="1"/>
  <c r="H101" i="6" s="1"/>
  <c r="J92" i="1"/>
  <c r="J93" i="1" s="1"/>
  <c r="J101" i="1" s="1"/>
  <c r="D92" i="2"/>
  <c r="D93" i="2" s="1"/>
  <c r="D101" i="2" s="1"/>
  <c r="L92" i="2"/>
  <c r="L93" i="2" s="1"/>
  <c r="H92" i="3"/>
  <c r="H93" i="3" s="1"/>
  <c r="H101" i="3" s="1"/>
  <c r="J92" i="4"/>
  <c r="J93" i="4" s="1"/>
  <c r="J101" i="4" s="1"/>
  <c r="D92" i="5"/>
  <c r="D93" i="5" s="1"/>
  <c r="D101" i="5" s="1"/>
  <c r="L92" i="5"/>
  <c r="L93" i="5" s="1"/>
  <c r="I92" i="6"/>
  <c r="I93" i="6" s="1"/>
  <c r="I101" i="6" s="1"/>
  <c r="M92" i="5"/>
  <c r="M93" i="5" s="1"/>
  <c r="M101" i="5" s="1"/>
  <c r="I92" i="1"/>
  <c r="I93" i="1" s="1"/>
  <c r="I101" i="1" s="1"/>
  <c r="L92" i="1"/>
  <c r="L93" i="1" s="1"/>
  <c r="R101" i="1"/>
  <c r="G106" i="1"/>
  <c r="F106" i="1"/>
  <c r="C106" i="1"/>
  <c r="E106" i="1"/>
  <c r="T101" i="1"/>
  <c r="D106" i="1"/>
  <c r="V101" i="1"/>
  <c r="U101" i="1"/>
  <c r="F106" i="2"/>
  <c r="E106" i="2"/>
  <c r="D106" i="2"/>
  <c r="V101" i="2"/>
  <c r="R101" i="2"/>
  <c r="G106" i="2"/>
  <c r="C106" i="2"/>
  <c r="U101" i="2"/>
  <c r="T101" i="2"/>
  <c r="S101" i="2"/>
  <c r="P101" i="4"/>
  <c r="O101" i="4"/>
  <c r="M101" i="4"/>
  <c r="L101" i="4"/>
  <c r="N101" i="4"/>
  <c r="D106" i="6"/>
  <c r="V101" i="6"/>
  <c r="C106" i="6"/>
  <c r="U101" i="6"/>
  <c r="S101" i="6"/>
  <c r="R101" i="6"/>
  <c r="C105" i="6" s="1"/>
  <c r="G106" i="6"/>
  <c r="F106" i="6"/>
  <c r="E106" i="6"/>
  <c r="T101" i="6"/>
  <c r="P101" i="2"/>
  <c r="G105" i="2" s="1"/>
  <c r="O101" i="2"/>
  <c r="N101" i="2"/>
  <c r="M101" i="2"/>
  <c r="L101" i="2"/>
  <c r="L92" i="4"/>
  <c r="L93" i="4" s="1"/>
  <c r="D106" i="5"/>
  <c r="F106" i="5" l="1"/>
  <c r="D105" i="5"/>
  <c r="D107" i="5" s="1"/>
  <c r="C125" i="5" s="1"/>
  <c r="D125" i="5" s="1"/>
  <c r="V101" i="5"/>
  <c r="S101" i="5"/>
  <c r="E106" i="5"/>
  <c r="F105" i="2"/>
  <c r="F107" i="2" s="1"/>
  <c r="C127" i="2" s="1"/>
  <c r="C105" i="2"/>
  <c r="C107" i="2" s="1"/>
  <c r="G106" i="5"/>
  <c r="U101" i="5"/>
  <c r="R101" i="5"/>
  <c r="U101" i="4"/>
  <c r="F105" i="4" s="1"/>
  <c r="C106" i="4"/>
  <c r="S101" i="4"/>
  <c r="D105" i="4" s="1"/>
  <c r="D107" i="4" s="1"/>
  <c r="C125" i="4" s="1"/>
  <c r="T101" i="4"/>
  <c r="E105" i="4" s="1"/>
  <c r="V101" i="4"/>
  <c r="G105" i="4" s="1"/>
  <c r="E106" i="4"/>
  <c r="G106" i="4"/>
  <c r="F106" i="4"/>
  <c r="R101" i="4"/>
  <c r="C105" i="4" s="1"/>
  <c r="O101" i="6"/>
  <c r="F105" i="6" s="1"/>
  <c r="F107" i="6" s="1"/>
  <c r="C127" i="6" s="1"/>
  <c r="P101" i="6"/>
  <c r="G105" i="6" s="1"/>
  <c r="G107" i="6" s="1"/>
  <c r="C128" i="6" s="1"/>
  <c r="O128" i="6" s="1"/>
  <c r="M101" i="6"/>
  <c r="D105" i="6" s="1"/>
  <c r="D107" i="6" s="1"/>
  <c r="C125" i="6" s="1"/>
  <c r="N101" i="6"/>
  <c r="T101" i="5"/>
  <c r="U101" i="3"/>
  <c r="V101" i="3"/>
  <c r="G105" i="3" s="1"/>
  <c r="G107" i="3" s="1"/>
  <c r="C128" i="3" s="1"/>
  <c r="T101" i="3"/>
  <c r="C106" i="3"/>
  <c r="D106" i="3"/>
  <c r="E106" i="3"/>
  <c r="F106" i="3"/>
  <c r="R101" i="3"/>
  <c r="G106" i="3"/>
  <c r="O101" i="3"/>
  <c r="L101" i="3"/>
  <c r="M101" i="3"/>
  <c r="D105" i="3" s="1"/>
  <c r="D107" i="3" s="1"/>
  <c r="C125" i="3" s="1"/>
  <c r="N101" i="3"/>
  <c r="E105" i="3" s="1"/>
  <c r="D105" i="2"/>
  <c r="D107" i="2" s="1"/>
  <c r="C125" i="2" s="1"/>
  <c r="N101" i="1"/>
  <c r="M101" i="1"/>
  <c r="D105" i="1" s="1"/>
  <c r="D107" i="1" s="1"/>
  <c r="C125" i="1" s="1"/>
  <c r="O101" i="1"/>
  <c r="F105" i="1" s="1"/>
  <c r="F107" i="1" s="1"/>
  <c r="C127" i="1" s="1"/>
  <c r="L101" i="1"/>
  <c r="C105" i="1" s="1"/>
  <c r="C107" i="1" s="1"/>
  <c r="P101" i="1"/>
  <c r="G105" i="1" s="1"/>
  <c r="G107" i="1" s="1"/>
  <c r="C128" i="1" s="1"/>
  <c r="E105" i="2"/>
  <c r="E107" i="2" s="1"/>
  <c r="C126" i="2" s="1"/>
  <c r="P101" i="5"/>
  <c r="G105" i="5" s="1"/>
  <c r="G107" i="5" s="1"/>
  <c r="C128" i="5" s="1"/>
  <c r="L101" i="5"/>
  <c r="C105" i="5" s="1"/>
  <c r="C107" i="5" s="1"/>
  <c r="E105" i="6"/>
  <c r="E107" i="6" s="1"/>
  <c r="C126" i="6" s="1"/>
  <c r="N101" i="5"/>
  <c r="E105" i="5" s="1"/>
  <c r="E107" i="5" s="1"/>
  <c r="C126" i="5" s="1"/>
  <c r="O101" i="5"/>
  <c r="E105" i="1"/>
  <c r="E107" i="1" s="1"/>
  <c r="C126" i="1" s="1"/>
  <c r="C107" i="6"/>
  <c r="G107" i="2"/>
  <c r="C128" i="2" s="1"/>
  <c r="N125" i="1" l="1"/>
  <c r="I125" i="1"/>
  <c r="M134" i="1"/>
  <c r="M125" i="1"/>
  <c r="H125" i="1"/>
  <c r="K125" i="1"/>
  <c r="D125" i="1"/>
  <c r="O125" i="1"/>
  <c r="J125" i="1"/>
  <c r="L125" i="1"/>
  <c r="G125" i="1"/>
  <c r="E125" i="1"/>
  <c r="L134" i="1"/>
  <c r="C105" i="3"/>
  <c r="C107" i="3" s="1"/>
  <c r="G107" i="4"/>
  <c r="C128" i="4" s="1"/>
  <c r="H128" i="4" s="1"/>
  <c r="I125" i="4"/>
  <c r="E125" i="4"/>
  <c r="K125" i="4"/>
  <c r="N125" i="4"/>
  <c r="M134" i="4"/>
  <c r="M125" i="4"/>
  <c r="J125" i="4"/>
  <c r="L125" i="4"/>
  <c r="G125" i="4"/>
  <c r="E107" i="4"/>
  <c r="C126" i="4" s="1"/>
  <c r="J126" i="4" s="1"/>
  <c r="F107" i="4"/>
  <c r="C127" i="4" s="1"/>
  <c r="H127" i="4" s="1"/>
  <c r="C107" i="4"/>
  <c r="C124" i="4" s="1"/>
  <c r="M133" i="4" s="1"/>
  <c r="H125" i="4"/>
  <c r="D125" i="4"/>
  <c r="L134" i="4"/>
  <c r="O125" i="4"/>
  <c r="J109" i="1"/>
  <c r="C124" i="1"/>
  <c r="J124" i="1" s="1"/>
  <c r="F105" i="5"/>
  <c r="F107" i="5" s="1"/>
  <c r="C127" i="5" s="1"/>
  <c r="K127" i="5" s="1"/>
  <c r="I128" i="4"/>
  <c r="E107" i="3"/>
  <c r="C126" i="3" s="1"/>
  <c r="O126" i="3" s="1"/>
  <c r="E128" i="6"/>
  <c r="N128" i="6"/>
  <c r="G128" i="6"/>
  <c r="J128" i="6"/>
  <c r="K128" i="6"/>
  <c r="L137" i="6"/>
  <c r="D128" i="6"/>
  <c r="L125" i="5"/>
  <c r="M125" i="5"/>
  <c r="C124" i="5"/>
  <c r="M124" i="5" s="1"/>
  <c r="F105" i="3"/>
  <c r="F107" i="3" s="1"/>
  <c r="C127" i="3" s="1"/>
  <c r="G127" i="3" s="1"/>
  <c r="M137" i="4"/>
  <c r="I128" i="6"/>
  <c r="K125" i="5"/>
  <c r="L134" i="5"/>
  <c r="J125" i="5"/>
  <c r="I125" i="5"/>
  <c r="H125" i="5"/>
  <c r="N125" i="5"/>
  <c r="O125" i="5"/>
  <c r="E125" i="5"/>
  <c r="M134" i="5"/>
  <c r="M137" i="6"/>
  <c r="M128" i="6"/>
  <c r="H128" i="6"/>
  <c r="L128" i="6"/>
  <c r="G125" i="5"/>
  <c r="N128" i="2"/>
  <c r="E128" i="2"/>
  <c r="M137" i="2"/>
  <c r="M128" i="2"/>
  <c r="D128" i="2"/>
  <c r="K128" i="2"/>
  <c r="J128" i="2"/>
  <c r="I128" i="2"/>
  <c r="O128" i="2"/>
  <c r="G128" i="2"/>
  <c r="H128" i="2"/>
  <c r="L137" i="2"/>
  <c r="L128" i="2"/>
  <c r="L137" i="3"/>
  <c r="L128" i="3"/>
  <c r="K128" i="3"/>
  <c r="I128" i="3"/>
  <c r="H128" i="3"/>
  <c r="O128" i="3"/>
  <c r="G128" i="3"/>
  <c r="N128" i="3"/>
  <c r="E128" i="3"/>
  <c r="M137" i="3"/>
  <c r="M128" i="3"/>
  <c r="D128" i="3"/>
  <c r="J128" i="3"/>
  <c r="C124" i="6"/>
  <c r="J109" i="6"/>
  <c r="M126" i="1"/>
  <c r="D126" i="1"/>
  <c r="L126" i="1"/>
  <c r="K126" i="1"/>
  <c r="H126" i="1"/>
  <c r="O126" i="1"/>
  <c r="J126" i="1"/>
  <c r="L135" i="1"/>
  <c r="E126" i="1"/>
  <c r="M135" i="1"/>
  <c r="I126" i="1"/>
  <c r="G126" i="1"/>
  <c r="N126" i="1"/>
  <c r="J128" i="5"/>
  <c r="I128" i="5"/>
  <c r="O128" i="5"/>
  <c r="G128" i="5"/>
  <c r="N128" i="5"/>
  <c r="E128" i="5"/>
  <c r="M137" i="5"/>
  <c r="M128" i="5"/>
  <c r="D128" i="5"/>
  <c r="L137" i="5"/>
  <c r="L128" i="5"/>
  <c r="K128" i="5"/>
  <c r="H128" i="5"/>
  <c r="M133" i="1"/>
  <c r="M137" i="1"/>
  <c r="M128" i="1"/>
  <c r="D128" i="1"/>
  <c r="E128" i="1"/>
  <c r="L137" i="1"/>
  <c r="L128" i="1"/>
  <c r="K128" i="1"/>
  <c r="G128" i="1"/>
  <c r="J128" i="1"/>
  <c r="I128" i="1"/>
  <c r="H128" i="1"/>
  <c r="O128" i="1"/>
  <c r="N128" i="1"/>
  <c r="C124" i="2"/>
  <c r="J109" i="2"/>
  <c r="C124" i="3"/>
  <c r="M127" i="6"/>
  <c r="D127" i="6"/>
  <c r="L127" i="6"/>
  <c r="K127" i="6"/>
  <c r="J127" i="6"/>
  <c r="I127" i="6"/>
  <c r="H127" i="6"/>
  <c r="M136" i="6"/>
  <c r="O127" i="6"/>
  <c r="G127" i="6"/>
  <c r="L136" i="6"/>
  <c r="N127" i="6"/>
  <c r="E127" i="6"/>
  <c r="N126" i="2"/>
  <c r="E126" i="2"/>
  <c r="M126" i="2"/>
  <c r="K126" i="2"/>
  <c r="J126" i="2"/>
  <c r="M135" i="2"/>
  <c r="I126" i="2"/>
  <c r="O126" i="2"/>
  <c r="G126" i="2"/>
  <c r="L135" i="2"/>
  <c r="H126" i="2"/>
  <c r="L126" i="2"/>
  <c r="D126" i="2"/>
  <c r="M125" i="6"/>
  <c r="D125" i="6"/>
  <c r="L125" i="6"/>
  <c r="M134" i="6"/>
  <c r="K125" i="6"/>
  <c r="L134" i="6"/>
  <c r="J125" i="6"/>
  <c r="I125" i="6"/>
  <c r="H125" i="6"/>
  <c r="O125" i="6"/>
  <c r="G125" i="6"/>
  <c r="N125" i="6"/>
  <c r="E125" i="6"/>
  <c r="L134" i="2"/>
  <c r="O125" i="2"/>
  <c r="M134" i="2"/>
  <c r="G125" i="2"/>
  <c r="N125" i="2"/>
  <c r="E125" i="2"/>
  <c r="M125" i="2"/>
  <c r="D125" i="2"/>
  <c r="I125" i="2"/>
  <c r="H125" i="2"/>
  <c r="L125" i="2"/>
  <c r="K125" i="2"/>
  <c r="J125" i="2"/>
  <c r="I127" i="1"/>
  <c r="H127" i="1"/>
  <c r="M136" i="1"/>
  <c r="O127" i="1"/>
  <c r="G127" i="1"/>
  <c r="L136" i="1"/>
  <c r="N127" i="1"/>
  <c r="E127" i="1"/>
  <c r="J127" i="1"/>
  <c r="M127" i="1"/>
  <c r="D127" i="1"/>
  <c r="K127" i="1"/>
  <c r="L127" i="1"/>
  <c r="J126" i="5"/>
  <c r="M135" i="5"/>
  <c r="I126" i="5"/>
  <c r="O126" i="5"/>
  <c r="G126" i="5"/>
  <c r="N126" i="5"/>
  <c r="E126" i="5"/>
  <c r="M126" i="5"/>
  <c r="D126" i="5"/>
  <c r="L126" i="5"/>
  <c r="K126" i="5"/>
  <c r="L135" i="5"/>
  <c r="H126" i="5"/>
  <c r="N124" i="5"/>
  <c r="E124" i="5"/>
  <c r="H125" i="3"/>
  <c r="O125" i="3"/>
  <c r="G125" i="3"/>
  <c r="M125" i="3"/>
  <c r="D125" i="3"/>
  <c r="L125" i="3"/>
  <c r="M134" i="3"/>
  <c r="K125" i="3"/>
  <c r="L134" i="3"/>
  <c r="J125" i="3"/>
  <c r="I125" i="3"/>
  <c r="N125" i="3"/>
  <c r="E125" i="3"/>
  <c r="M135" i="6"/>
  <c r="I126" i="6"/>
  <c r="L135" i="6"/>
  <c r="H126" i="6"/>
  <c r="O126" i="6"/>
  <c r="G126" i="6"/>
  <c r="N126" i="6"/>
  <c r="E126" i="6"/>
  <c r="M126" i="6"/>
  <c r="D126" i="6"/>
  <c r="L126" i="6"/>
  <c r="K126" i="6"/>
  <c r="J126" i="6"/>
  <c r="J124" i="4"/>
  <c r="L133" i="4"/>
  <c r="J127" i="2"/>
  <c r="I127" i="2"/>
  <c r="M136" i="2"/>
  <c r="O127" i="2"/>
  <c r="G127" i="2"/>
  <c r="L136" i="2"/>
  <c r="N127" i="2"/>
  <c r="E127" i="2"/>
  <c r="M127" i="2"/>
  <c r="D127" i="2"/>
  <c r="K127" i="2"/>
  <c r="L127" i="2"/>
  <c r="H127" i="2"/>
  <c r="J126" i="3" l="1"/>
  <c r="K124" i="4"/>
  <c r="E124" i="4"/>
  <c r="M126" i="3"/>
  <c r="F124" i="4"/>
  <c r="F129" i="4" s="1"/>
  <c r="L128" i="4"/>
  <c r="O127" i="4"/>
  <c r="D124" i="4"/>
  <c r="N124" i="4"/>
  <c r="M128" i="4"/>
  <c r="N128" i="4"/>
  <c r="M127" i="4"/>
  <c r="J128" i="4"/>
  <c r="D127" i="5"/>
  <c r="O124" i="5"/>
  <c r="I124" i="4"/>
  <c r="H124" i="4"/>
  <c r="O128" i="4"/>
  <c r="L137" i="4"/>
  <c r="G124" i="4"/>
  <c r="D128" i="4"/>
  <c r="E128" i="4"/>
  <c r="K128" i="4"/>
  <c r="G128" i="4"/>
  <c r="M124" i="4"/>
  <c r="D126" i="4"/>
  <c r="L135" i="4"/>
  <c r="M126" i="4"/>
  <c r="O126" i="4"/>
  <c r="I126" i="4"/>
  <c r="G126" i="4"/>
  <c r="H126" i="4"/>
  <c r="H129" i="4" s="1"/>
  <c r="L135" i="3"/>
  <c r="H126" i="3"/>
  <c r="G126" i="3"/>
  <c r="E126" i="3"/>
  <c r="K126" i="3"/>
  <c r="M135" i="3"/>
  <c r="L133" i="5"/>
  <c r="L124" i="5"/>
  <c r="K124" i="5"/>
  <c r="K129" i="5" s="1"/>
  <c r="J124" i="5"/>
  <c r="H124" i="5"/>
  <c r="I124" i="5"/>
  <c r="F124" i="5"/>
  <c r="F129" i="5" s="1"/>
  <c r="G127" i="4"/>
  <c r="I127" i="4"/>
  <c r="J127" i="4"/>
  <c r="J129" i="4" s="1"/>
  <c r="E127" i="4"/>
  <c r="N127" i="4"/>
  <c r="D127" i="4"/>
  <c r="L124" i="4"/>
  <c r="O124" i="4"/>
  <c r="J109" i="4"/>
  <c r="M136" i="4"/>
  <c r="L136" i="4"/>
  <c r="L127" i="4"/>
  <c r="K126" i="4"/>
  <c r="E126" i="4"/>
  <c r="N126" i="4"/>
  <c r="L126" i="4"/>
  <c r="M135" i="4"/>
  <c r="K127" i="4"/>
  <c r="J129" i="1"/>
  <c r="M127" i="5"/>
  <c r="M129" i="5" s="1"/>
  <c r="D124" i="5"/>
  <c r="G124" i="5"/>
  <c r="J109" i="5"/>
  <c r="G127" i="5"/>
  <c r="L127" i="5"/>
  <c r="M133" i="5"/>
  <c r="K124" i="1"/>
  <c r="K129" i="1" s="1"/>
  <c r="L133" i="1"/>
  <c r="L138" i="1" s="1"/>
  <c r="H124" i="1"/>
  <c r="H129" i="1" s="1"/>
  <c r="G124" i="1"/>
  <c r="G129" i="1" s="1"/>
  <c r="M124" i="1"/>
  <c r="M129" i="1" s="1"/>
  <c r="N124" i="1"/>
  <c r="N129" i="1" s="1"/>
  <c r="E124" i="1"/>
  <c r="E129" i="1" s="1"/>
  <c r="I124" i="1"/>
  <c r="I129" i="1" s="1"/>
  <c r="O124" i="1"/>
  <c r="O129" i="1" s="1"/>
  <c r="F124" i="1"/>
  <c r="F129" i="1" s="1"/>
  <c r="L124" i="1"/>
  <c r="L129" i="1" s="1"/>
  <c r="D124" i="1"/>
  <c r="D129" i="1" s="1"/>
  <c r="M138" i="1"/>
  <c r="O127" i="5"/>
  <c r="M136" i="5"/>
  <c r="N127" i="5"/>
  <c r="N129" i="5" s="1"/>
  <c r="E127" i="5"/>
  <c r="E129" i="5" s="1"/>
  <c r="H127" i="5"/>
  <c r="J127" i="5"/>
  <c r="J129" i="5" s="1"/>
  <c r="L136" i="5"/>
  <c r="I127" i="5"/>
  <c r="I129" i="5" s="1"/>
  <c r="L127" i="3"/>
  <c r="D126" i="3"/>
  <c r="I126" i="3"/>
  <c r="J109" i="3"/>
  <c r="N126" i="3"/>
  <c r="L126" i="3"/>
  <c r="M127" i="3"/>
  <c r="L136" i="3"/>
  <c r="E127" i="3"/>
  <c r="O127" i="3"/>
  <c r="M136" i="3"/>
  <c r="N127" i="3"/>
  <c r="I127" i="3"/>
  <c r="K127" i="3"/>
  <c r="H127" i="3"/>
  <c r="D127" i="3"/>
  <c r="J127" i="3"/>
  <c r="L133" i="3"/>
  <c r="L124" i="3"/>
  <c r="D124" i="3"/>
  <c r="K124" i="3"/>
  <c r="I124" i="3"/>
  <c r="H124" i="3"/>
  <c r="O124" i="3"/>
  <c r="G124" i="3"/>
  <c r="N124" i="3"/>
  <c r="F124" i="3"/>
  <c r="F129" i="3" s="1"/>
  <c r="M133" i="3"/>
  <c r="M124" i="3"/>
  <c r="E124" i="3"/>
  <c r="J124" i="3"/>
  <c r="I124" i="6"/>
  <c r="I129" i="6" s="1"/>
  <c r="H124" i="6"/>
  <c r="H129" i="6" s="1"/>
  <c r="O124" i="6"/>
  <c r="O129" i="6" s="1"/>
  <c r="G124" i="6"/>
  <c r="G129" i="6" s="1"/>
  <c r="N124" i="6"/>
  <c r="N129" i="6" s="1"/>
  <c r="F124" i="6"/>
  <c r="F129" i="6" s="1"/>
  <c r="M133" i="6"/>
  <c r="M138" i="6" s="1"/>
  <c r="M124" i="6"/>
  <c r="M129" i="6" s="1"/>
  <c r="E124" i="6"/>
  <c r="E129" i="6" s="1"/>
  <c r="L133" i="6"/>
  <c r="L138" i="6" s="1"/>
  <c r="L124" i="6"/>
  <c r="L129" i="6" s="1"/>
  <c r="D124" i="6"/>
  <c r="D129" i="6" s="1"/>
  <c r="K124" i="6"/>
  <c r="K129" i="6" s="1"/>
  <c r="J124" i="6"/>
  <c r="J129" i="6" s="1"/>
  <c r="M133" i="2"/>
  <c r="M138" i="2" s="1"/>
  <c r="K124" i="2"/>
  <c r="K129" i="2" s="1"/>
  <c r="J124" i="2"/>
  <c r="J129" i="2" s="1"/>
  <c r="I124" i="2"/>
  <c r="I129" i="2" s="1"/>
  <c r="M124" i="2"/>
  <c r="M129" i="2" s="1"/>
  <c r="E124" i="2"/>
  <c r="E129" i="2" s="1"/>
  <c r="L124" i="2"/>
  <c r="L129" i="2" s="1"/>
  <c r="D124" i="2"/>
  <c r="D129" i="2" s="1"/>
  <c r="L133" i="2"/>
  <c r="L138" i="2" s="1"/>
  <c r="H124" i="2"/>
  <c r="H129" i="2" s="1"/>
  <c r="O124" i="2"/>
  <c r="O129" i="2" s="1"/>
  <c r="G124" i="2"/>
  <c r="G129" i="2" s="1"/>
  <c r="N124" i="2"/>
  <c r="N129" i="2" s="1"/>
  <c r="F124" i="2"/>
  <c r="F129" i="2" s="1"/>
  <c r="D129" i="4" l="1"/>
  <c r="G129" i="3"/>
  <c r="L129" i="5"/>
  <c r="M138" i="4"/>
  <c r="E129" i="4"/>
  <c r="H129" i="5"/>
  <c r="O129" i="5"/>
  <c r="D129" i="5"/>
  <c r="M129" i="4"/>
  <c r="I129" i="4"/>
  <c r="G129" i="4"/>
  <c r="K129" i="4"/>
  <c r="L138" i="4"/>
  <c r="L129" i="4"/>
  <c r="N129" i="4"/>
  <c r="O129" i="4"/>
  <c r="H129" i="3"/>
  <c r="E129" i="3"/>
  <c r="L138" i="5"/>
  <c r="G129" i="5"/>
  <c r="J129" i="3"/>
  <c r="M138" i="5"/>
  <c r="I129" i="3"/>
  <c r="O129" i="3"/>
  <c r="M138" i="3"/>
  <c r="K129" i="3"/>
  <c r="D129" i="3"/>
  <c r="N129" i="3"/>
  <c r="M129" i="3"/>
  <c r="L129" i="3"/>
  <c r="L138" i="3"/>
</calcChain>
</file>

<file path=xl/sharedStrings.xml><?xml version="1.0" encoding="utf-8"?>
<sst xmlns="http://schemas.openxmlformats.org/spreadsheetml/2006/main" count="2605" uniqueCount="196">
  <si>
    <t>Internal Assesment Sheet</t>
  </si>
  <si>
    <t>Program:- B.Tech. Artificial Intelligence and Data Science</t>
  </si>
  <si>
    <t>Semester / Section :- VI Semester B.Tech.</t>
  </si>
  <si>
    <t>Course / Course Code: Introducion to AI / BTECH_AI&amp;DS_401T</t>
  </si>
  <si>
    <t>Academic Year:- 2024–2025</t>
  </si>
  <si>
    <t>Assessment Tools</t>
  </si>
  <si>
    <t>Activity (8)</t>
  </si>
  <si>
    <t>Assign (7)</t>
  </si>
  <si>
    <t>Uni. Exam</t>
  </si>
  <si>
    <t xml:space="preserve">Sess 1 </t>
  </si>
  <si>
    <t xml:space="preserve">Sess 2 </t>
  </si>
  <si>
    <t>PUT</t>
  </si>
  <si>
    <t>Q1 or Q2</t>
  </si>
  <si>
    <t>Q3 or Q4</t>
  </si>
  <si>
    <t>Q5 or Q6</t>
  </si>
  <si>
    <t>Q7 or Q8</t>
  </si>
  <si>
    <t>Q9 or Q10</t>
  </si>
  <si>
    <t>Max. Marks</t>
  </si>
  <si>
    <t>CO Mapped</t>
  </si>
  <si>
    <t>CO1</t>
  </si>
  <si>
    <t>CO2</t>
  </si>
  <si>
    <t>CO3</t>
  </si>
  <si>
    <t>CO4</t>
  </si>
  <si>
    <t>CO5</t>
  </si>
  <si>
    <t>CO1, CO2, CO3, CO4, CO5</t>
  </si>
  <si>
    <t>University Roll List</t>
  </si>
  <si>
    <t>Marks Scored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</si>
  <si>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</si>
  <si>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</si>
  <si>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</si>
  <si>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</si>
  <si>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</si>
  <si>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</si>
  <si>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</si>
  <si>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</si>
  <si>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</si>
  <si>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</si>
  <si>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</si>
  <si>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</si>
  <si>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</si>
  <si>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</si>
  <si>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</si>
  <si>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</si>
  <si>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</si>
  <si>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</si>
  <si>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</si>
  <si>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</si>
  <si>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</si>
  <si>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</si>
  <si>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</si>
  <si>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</si>
  <si>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</si>
  <si>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</si>
  <si>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</si>
  <si>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</si>
  <si>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</si>
  <si>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</si>
  <si>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</si>
  <si>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</si>
  <si>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</si>
  <si>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</si>
  <si>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</si>
  <si>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</si>
  <si>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</si>
  <si>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</si>
  <si>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</si>
  <si>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</si>
  <si>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</si>
  <si>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</si>
  <si>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</si>
  <si>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</si>
  <si>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</si>
  <si>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</si>
  <si>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</si>
  <si>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</si>
  <si>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</si>
  <si>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</si>
  <si>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</si>
  <si>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</si>
  <si>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</si>
  <si>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</si>
  <si>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</si>
  <si>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</si>
  <si>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</si>
  <si>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</si>
  <si>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</si>
  <si>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</si>
  <si>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</si>
  <si>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</si>
  <si>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</si>
  <si>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</si>
  <si>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</si>
  <si>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</si>
  <si>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</si>
  <si>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</si>
  <si>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</si>
  <si>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</si>
  <si>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</si>
  <si>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</si>
  <si>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</si>
  <si>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</si>
  <si>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</si>
  <si>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Average =</t>
  </si>
  <si>
    <t>Absolute Marks (45%)</t>
  </si>
  <si>
    <t>Total no. of students</t>
  </si>
  <si>
    <t>No.of students scoring above absolute marks</t>
  </si>
  <si>
    <t>% of students scoring above absolute marks</t>
  </si>
  <si>
    <t>0..00</t>
  </si>
  <si>
    <t>CO Attainment</t>
  </si>
  <si>
    <t>L1 :</t>
  </si>
  <si>
    <t>45 % students scoring more than absolute marks</t>
  </si>
  <si>
    <t>L2 :</t>
  </si>
  <si>
    <t>55 % students scoring more than absolute marks</t>
  </si>
  <si>
    <t>L3 :</t>
  </si>
  <si>
    <t>65 % students scoring more than absolute marks</t>
  </si>
  <si>
    <t>Internal CO Attainment =</t>
  </si>
  <si>
    <t>Sess 1</t>
  </si>
  <si>
    <t>Sess 2</t>
  </si>
  <si>
    <t>Activity</t>
  </si>
  <si>
    <t>Assign/ Tut</t>
  </si>
  <si>
    <t>CO6</t>
  </si>
  <si>
    <t>Internal CO Attainment</t>
  </si>
  <si>
    <t>University CO Attainment</t>
  </si>
  <si>
    <t>Actual CO Attaiment = 80% UCOA + 20% ICOA</t>
  </si>
  <si>
    <t>Consoliated CO attainment of the subject</t>
  </si>
  <si>
    <t>CO-PO Mapping &amp; extent of corelation</t>
  </si>
  <si>
    <t>CO\PO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</si>
  <si>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</si>
  <si>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</si>
  <si>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</si>
  <si>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</si>
  <si>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</si>
  <si>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</si>
  <si>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</si>
  <si>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</si>
  <si>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</si>
  <si>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</si>
  <si>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</si>
  <si>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</si>
  <si>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PO attainment through CO</t>
  </si>
  <si>
    <t>Attainment</t>
  </si>
  <si>
    <t>PO09</t>
  </si>
  <si>
    <t>Average</t>
  </si>
  <si>
    <t>CO-PSO Correlation</t>
  </si>
  <si>
    <t>CO-PSO Attainment</t>
  </si>
  <si>
    <t>PSO1</t>
  </si>
  <si>
    <t>PSO2</t>
  </si>
  <si>
    <t>Prof. Roshan R. Kolte</t>
  </si>
  <si>
    <t>Subject Teacher</t>
  </si>
  <si>
    <t>Course / Course Code:Theory of Computation/ BTECH_AI&amp;DS_402T</t>
  </si>
  <si>
    <t>AB</t>
  </si>
  <si>
    <t>Course / Course Code:Mathematical Foundation of Data Science / BTECH_AI&amp;DS_403T</t>
  </si>
  <si>
    <t>Course / Course Code: OOPS with JAVA/ BTECH_AI&amp;DS_404T</t>
  </si>
  <si>
    <t>Course / Course Code: Database Management Sysytem / BTECH_AI&amp;DS_405T</t>
  </si>
  <si>
    <t>Semester / Section :- IV Semester B.Tech.</t>
  </si>
  <si>
    <t>Course / Course Code: Microcontroller and Embedded System / BTECH_AI&amp;DS_406T</t>
  </si>
  <si>
    <t>Prof. P.C. Patil</t>
  </si>
  <si>
    <t>BTECH_AI&amp;DS_401T</t>
  </si>
  <si>
    <t>BTECH_AI&amp;DS_401T.1</t>
  </si>
  <si>
    <t>BTECH_AI&amp;DS_401T.2</t>
  </si>
  <si>
    <t>BTECH_AI&amp;DS_401T.3</t>
  </si>
  <si>
    <t>BTECH_AI&amp;DS_401T.4</t>
  </si>
  <si>
    <t>BTECH_AI&amp;DS_401T.5</t>
  </si>
  <si>
    <t>Sr.No.</t>
  </si>
  <si>
    <t>BTECH_AI&amp;DS_402T</t>
  </si>
  <si>
    <t>BTECH_AI&amp;DS_402T.1</t>
  </si>
  <si>
    <t>BTECH_AI&amp;DS_402T.2</t>
  </si>
  <si>
    <t>BTECH_AI&amp;DS_402T.3</t>
  </si>
  <si>
    <t>BTECH_AI&amp;DS_402T.4</t>
  </si>
  <si>
    <t>BTECH_AI&amp;DS_402T.5</t>
  </si>
  <si>
    <t>BTECH_AI&amp;DS_403T</t>
  </si>
  <si>
    <t>BTECH_AI&amp;DS_403T.1</t>
  </si>
  <si>
    <t>BTECH_AI&amp;DS_403T.2</t>
  </si>
  <si>
    <t>BTECH_AI&amp;DS_403T.3</t>
  </si>
  <si>
    <t>BTECH_AI&amp;DS_403T.4</t>
  </si>
  <si>
    <t>BTECH_AI&amp;DS_403T.5</t>
  </si>
  <si>
    <t>BTECH_AI&amp;DS_404T</t>
  </si>
  <si>
    <t>BTECH_AI&amp;DS_404T.1</t>
  </si>
  <si>
    <t>BTECH_AI&amp;DS_404T.2</t>
  </si>
  <si>
    <t>BTECH_AI&amp;DS_404T.3</t>
  </si>
  <si>
    <t>BTECH_AI&amp;DS_404T.4</t>
  </si>
  <si>
    <t>BTECH_AI&amp;DS_404T.5</t>
  </si>
  <si>
    <t>BTECH_AI&amp;DS_405T</t>
  </si>
  <si>
    <t>BTECH_AI&amp;DS_405T.1</t>
  </si>
  <si>
    <t>BTECH_AI&amp;DS_405T.2</t>
  </si>
  <si>
    <t>BTECH_AI&amp;DS_405T.3</t>
  </si>
  <si>
    <t>BTECH_AI&amp;DS_405T.4</t>
  </si>
  <si>
    <t>BTECH_AI&amp;DS_405T.5</t>
  </si>
  <si>
    <t>BTECH_AI&amp;DS_406T</t>
  </si>
  <si>
    <t>BTECH_AI&amp;DS_406T.1</t>
  </si>
  <si>
    <t>BTECH_AI&amp;DS_406T.2</t>
  </si>
  <si>
    <t>BTECH_AI&amp;DS_406T.3</t>
  </si>
  <si>
    <t>BTECH_AI&amp;DS_406T.4</t>
  </si>
  <si>
    <t>BTECH_AI&amp;DS_406T.5</t>
  </si>
  <si>
    <t xml:space="preserve"> 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</si>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</sst>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2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CD5B4"/>
        <bgColor rgb="FFFCD5B4"/>
      </patternFill>
    </fill>
    <fill>
      <patternFill patternType="solid">
        <fgColor rgb="FFE5E0EC"/>
        <bgColor rgb="FFE5E0EC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00FFFF"/>
        <bgColor rgb="FF00FFF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B6D7A8"/>
      </patternFill>
    </fill>
    <fill>
      <patternFill patternType="solid">
        <fgColor theme="8" tint="0.79998168889431442"/>
        <bgColor rgb="FFB6D7A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rgb="FFD9D2E9"/>
      </patternFill>
    </fill>
    <fill>
      <patternFill patternType="solid">
        <fgColor theme="8" tint="0.79998168889431442"/>
        <bgColor rgb="FFD9D2E9"/>
      </patternFill>
    </fill>
    <fill>
      <patternFill patternType="solid">
        <fgColor theme="7" tint="0.79998168889431442"/>
        <bgColor rgb="FFD9D2E9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9" fillId="7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2" fontId="4" fillId="8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7" borderId="6" xfId="0" applyFont="1" applyFill="1" applyBorder="1" applyAlignment="1">
      <alignment horizontal="center" vertical="center"/>
    </xf>
    <xf numFmtId="0" fontId="16" fillId="18" borderId="6" xfId="0" applyFont="1" applyFill="1" applyBorder="1" applyAlignment="1">
      <alignment horizontal="center" vertical="center"/>
    </xf>
    <xf numFmtId="0" fontId="2" fillId="19" borderId="11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16" fillId="20" borderId="6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 vertical="center"/>
    </xf>
    <xf numFmtId="0" fontId="16" fillId="14" borderId="11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5" fillId="21" borderId="8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5" fillId="22" borderId="8" xfId="0" applyFont="1" applyFill="1" applyBorder="1" applyAlignment="1">
      <alignment horizontal="center" vertical="center"/>
    </xf>
    <xf numFmtId="0" fontId="5" fillId="22" borderId="11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/>
    </xf>
    <xf numFmtId="0" fontId="5" fillId="23" borderId="11" xfId="0" applyFont="1" applyFill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5" fillId="25" borderId="11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5" fillId="26" borderId="11" xfId="0" applyFont="1" applyFill="1" applyBorder="1" applyAlignment="1">
      <alignment horizontal="center" vertical="center"/>
    </xf>
    <xf numFmtId="0" fontId="19" fillId="26" borderId="11" xfId="0" applyFont="1" applyFill="1" applyBorder="1" applyAlignment="1">
      <alignment horizontal="center" vertical="center"/>
    </xf>
    <xf numFmtId="0" fontId="5" fillId="27" borderId="11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8" fillId="2" borderId="1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1"/>
  <sheetViews>
    <sheetView topLeftCell="A79" workbookViewId="0">
      <selection activeCell="B4" sqref="B4:N4"/>
    </sheetView>
  </sheetViews>
  <sheetFormatPr defaultColWidth="12.5546875" defaultRowHeight="15" customHeight="1" x14ac:dyDescent="0.25"/>
  <cols>
    <col min="1" max="1" width="6.6640625" style="7" customWidth="1"/>
    <col min="2" max="2" width="23.554687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6" ht="15.75" customHeight="1" x14ac:dyDescent="0.25"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96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14" t="s">
        <v>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15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16" t="s">
        <v>26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6" ht="15.75" customHeight="1" x14ac:dyDescent="0.25">
      <c r="A12" s="11" t="s">
        <v>27</v>
      </c>
      <c r="B12" s="47">
        <v>331645</v>
      </c>
      <c r="C12" s="82">
        <v>6</v>
      </c>
      <c r="D12" s="82">
        <v>4</v>
      </c>
      <c r="E12" s="84">
        <v>1</v>
      </c>
      <c r="F12" s="84">
        <v>2</v>
      </c>
      <c r="G12" s="86">
        <v>7</v>
      </c>
      <c r="H12" s="86">
        <v>6</v>
      </c>
      <c r="I12" s="86">
        <v>5</v>
      </c>
      <c r="J12" s="86">
        <v>1</v>
      </c>
      <c r="K12" s="86" t="s">
        <v>194</v>
      </c>
      <c r="L12" s="80">
        <v>8</v>
      </c>
      <c r="M12" s="81">
        <v>7</v>
      </c>
      <c r="N12" s="95">
        <v>39</v>
      </c>
      <c r="P12" s="12"/>
    </row>
    <row r="13" spans="1:16" ht="15.75" customHeight="1" x14ac:dyDescent="0.25">
      <c r="A13" s="11" t="s">
        <v>28</v>
      </c>
      <c r="B13" s="47">
        <v>331646</v>
      </c>
      <c r="C13" s="83">
        <v>1</v>
      </c>
      <c r="D13" s="83">
        <v>9</v>
      </c>
      <c r="E13" s="85">
        <v>5</v>
      </c>
      <c r="F13" s="85">
        <v>5</v>
      </c>
      <c r="G13" s="87">
        <v>14</v>
      </c>
      <c r="H13" s="87">
        <v>13</v>
      </c>
      <c r="I13" s="87">
        <v>12</v>
      </c>
      <c r="J13" s="87" t="s">
        <v>194</v>
      </c>
      <c r="K13" s="87" t="s">
        <v>194</v>
      </c>
      <c r="L13" s="80">
        <v>8</v>
      </c>
      <c r="M13" s="81">
        <v>7</v>
      </c>
      <c r="N13" s="95">
        <v>61</v>
      </c>
      <c r="P13" s="12"/>
    </row>
    <row r="14" spans="1:16" ht="15.75" customHeight="1" x14ac:dyDescent="0.25">
      <c r="A14" s="11" t="s">
        <v>29</v>
      </c>
      <c r="B14" s="47">
        <v>331647</v>
      </c>
      <c r="C14" s="83">
        <v>2</v>
      </c>
      <c r="D14" s="83">
        <v>3</v>
      </c>
      <c r="E14" s="85">
        <v>3</v>
      </c>
      <c r="F14" s="85">
        <v>5</v>
      </c>
      <c r="G14" s="87">
        <v>1</v>
      </c>
      <c r="H14" s="87">
        <v>1</v>
      </c>
      <c r="I14" s="87" t="s">
        <v>194</v>
      </c>
      <c r="J14" s="87" t="s">
        <v>194</v>
      </c>
      <c r="K14" s="87" t="s">
        <v>194</v>
      </c>
      <c r="L14" s="80">
        <v>8</v>
      </c>
      <c r="M14" s="81">
        <v>7</v>
      </c>
      <c r="N14" s="95">
        <v>18</v>
      </c>
      <c r="P14" s="12"/>
    </row>
    <row r="15" spans="1:16" ht="15.75" customHeight="1" x14ac:dyDescent="0.25">
      <c r="A15" s="11" t="s">
        <v>30</v>
      </c>
      <c r="B15" s="47">
        <v>331648</v>
      </c>
      <c r="C15" s="83">
        <v>1</v>
      </c>
      <c r="D15" s="83">
        <v>3</v>
      </c>
      <c r="E15" s="85">
        <v>1</v>
      </c>
      <c r="F15" s="85">
        <v>9</v>
      </c>
      <c r="G15" s="87">
        <v>3</v>
      </c>
      <c r="H15" s="87">
        <v>8</v>
      </c>
      <c r="I15" s="87">
        <v>5</v>
      </c>
      <c r="J15" s="87">
        <v>9</v>
      </c>
      <c r="K15" s="87">
        <v>2</v>
      </c>
      <c r="L15" s="80">
        <v>8</v>
      </c>
      <c r="M15" s="81">
        <v>7</v>
      </c>
      <c r="N15" s="95">
        <v>34</v>
      </c>
      <c r="P15" s="12"/>
    </row>
    <row r="16" spans="1:16" ht="15.75" customHeight="1" x14ac:dyDescent="0.25">
      <c r="A16" s="11" t="s">
        <v>31</v>
      </c>
      <c r="B16" s="47">
        <v>331649</v>
      </c>
      <c r="C16" s="83">
        <v>2</v>
      </c>
      <c r="D16" s="83" t="s">
        <v>194</v>
      </c>
      <c r="E16" s="85">
        <v>1</v>
      </c>
      <c r="F16" s="85">
        <v>2</v>
      </c>
      <c r="G16" s="87">
        <v>3</v>
      </c>
      <c r="H16" s="87">
        <v>4</v>
      </c>
      <c r="I16" s="87">
        <v>1</v>
      </c>
      <c r="J16" s="87" t="s">
        <v>194</v>
      </c>
      <c r="K16" s="87" t="s">
        <v>194</v>
      </c>
      <c r="L16" s="80">
        <v>8</v>
      </c>
      <c r="M16" s="81">
        <v>7</v>
      </c>
      <c r="N16" s="95">
        <v>18</v>
      </c>
      <c r="P16" s="12"/>
    </row>
    <row r="17" spans="1:16" ht="15.75" customHeight="1" x14ac:dyDescent="0.25">
      <c r="A17" s="11" t="s">
        <v>32</v>
      </c>
      <c r="B17" s="47">
        <v>331650</v>
      </c>
      <c r="C17" s="83">
        <v>1</v>
      </c>
      <c r="D17" s="83">
        <v>5</v>
      </c>
      <c r="E17" s="85">
        <v>1</v>
      </c>
      <c r="F17" s="85">
        <v>5</v>
      </c>
      <c r="G17" s="87">
        <v>14</v>
      </c>
      <c r="H17" s="87">
        <v>12</v>
      </c>
      <c r="I17" s="87">
        <v>1</v>
      </c>
      <c r="J17" s="87">
        <v>6</v>
      </c>
      <c r="K17" s="87">
        <v>7</v>
      </c>
      <c r="L17" s="80">
        <v>8</v>
      </c>
      <c r="M17" s="81">
        <v>7</v>
      </c>
      <c r="N17" s="95">
        <v>49</v>
      </c>
      <c r="P17" s="12"/>
    </row>
    <row r="18" spans="1:16" ht="15.75" customHeight="1" x14ac:dyDescent="0.25">
      <c r="A18" s="11" t="s">
        <v>33</v>
      </c>
      <c r="B18" s="47">
        <v>331651</v>
      </c>
      <c r="C18" s="83">
        <v>4</v>
      </c>
      <c r="D18" s="83">
        <v>2</v>
      </c>
      <c r="E18" s="85">
        <v>2</v>
      </c>
      <c r="F18" s="85">
        <v>1</v>
      </c>
      <c r="G18" s="87">
        <v>2</v>
      </c>
      <c r="H18" s="87">
        <v>2</v>
      </c>
      <c r="I18" s="87">
        <v>7</v>
      </c>
      <c r="J18" s="87">
        <v>1</v>
      </c>
      <c r="K18" s="87" t="s">
        <v>194</v>
      </c>
      <c r="L18" s="80">
        <v>8</v>
      </c>
      <c r="M18" s="81">
        <v>7</v>
      </c>
      <c r="N18" s="95">
        <v>27</v>
      </c>
      <c r="P18" s="12"/>
    </row>
    <row r="19" spans="1:16" ht="15.75" customHeight="1" x14ac:dyDescent="0.25">
      <c r="A19" s="11" t="s">
        <v>34</v>
      </c>
      <c r="B19" s="47">
        <v>331652</v>
      </c>
      <c r="C19" s="83">
        <v>2</v>
      </c>
      <c r="D19" s="83">
        <v>2</v>
      </c>
      <c r="E19" s="85">
        <v>2</v>
      </c>
      <c r="F19" s="85">
        <v>1</v>
      </c>
      <c r="G19" s="87" t="s">
        <v>150</v>
      </c>
      <c r="H19" s="87" t="s">
        <v>150</v>
      </c>
      <c r="I19" s="87" t="s">
        <v>150</v>
      </c>
      <c r="J19" s="87" t="s">
        <v>150</v>
      </c>
      <c r="K19" s="87" t="s">
        <v>150</v>
      </c>
      <c r="L19" s="80">
        <v>8</v>
      </c>
      <c r="M19" s="81">
        <v>7</v>
      </c>
      <c r="N19" s="95">
        <v>18</v>
      </c>
      <c r="P19" s="12"/>
    </row>
    <row r="20" spans="1:16" ht="15.75" customHeight="1" x14ac:dyDescent="0.25">
      <c r="A20" s="11" t="s">
        <v>35</v>
      </c>
      <c r="B20" s="47">
        <v>331653</v>
      </c>
      <c r="C20" s="83">
        <v>1</v>
      </c>
      <c r="D20" s="83">
        <v>1</v>
      </c>
      <c r="E20" s="85">
        <v>1</v>
      </c>
      <c r="F20" s="85">
        <v>1</v>
      </c>
      <c r="G20" s="87">
        <v>14</v>
      </c>
      <c r="H20" s="87">
        <v>14</v>
      </c>
      <c r="I20" s="87">
        <v>12</v>
      </c>
      <c r="J20" s="87">
        <v>14</v>
      </c>
      <c r="K20" s="87">
        <v>13</v>
      </c>
      <c r="L20" s="80">
        <v>8</v>
      </c>
      <c r="M20" s="81">
        <v>7</v>
      </c>
      <c r="N20" s="95">
        <v>50</v>
      </c>
      <c r="P20" s="12"/>
    </row>
    <row r="21" spans="1:16" ht="15.75" customHeight="1" x14ac:dyDescent="0.25">
      <c r="A21" s="11" t="s">
        <v>36</v>
      </c>
      <c r="B21" s="47">
        <v>331654</v>
      </c>
      <c r="C21" s="83">
        <v>4</v>
      </c>
      <c r="D21" s="83">
        <v>4</v>
      </c>
      <c r="E21" s="85" t="s">
        <v>194</v>
      </c>
      <c r="F21" s="85">
        <v>3</v>
      </c>
      <c r="G21" s="87">
        <v>9</v>
      </c>
      <c r="H21" s="87">
        <v>11</v>
      </c>
      <c r="I21" s="87">
        <v>6</v>
      </c>
      <c r="J21" s="87" t="s">
        <v>194</v>
      </c>
      <c r="K21" s="87" t="s">
        <v>194</v>
      </c>
      <c r="L21" s="80">
        <v>8</v>
      </c>
      <c r="M21" s="81">
        <v>7</v>
      </c>
      <c r="N21" s="95">
        <v>37</v>
      </c>
      <c r="P21" s="12"/>
    </row>
    <row r="22" spans="1:16" ht="15.75" customHeight="1" x14ac:dyDescent="0.25">
      <c r="A22" s="11" t="s">
        <v>37</v>
      </c>
      <c r="B22" s="47">
        <v>331655</v>
      </c>
      <c r="C22" s="83">
        <v>4</v>
      </c>
      <c r="D22" s="83">
        <v>1</v>
      </c>
      <c r="E22" s="85">
        <v>1</v>
      </c>
      <c r="F22" s="85">
        <v>1</v>
      </c>
      <c r="G22" s="87">
        <v>5</v>
      </c>
      <c r="H22" s="87">
        <v>11</v>
      </c>
      <c r="I22" s="87">
        <v>11</v>
      </c>
      <c r="J22" s="87">
        <v>5</v>
      </c>
      <c r="K22" s="87" t="s">
        <v>194</v>
      </c>
      <c r="L22" s="80">
        <v>8</v>
      </c>
      <c r="M22" s="81">
        <v>7</v>
      </c>
      <c r="N22" s="95">
        <v>30</v>
      </c>
      <c r="P22" s="12"/>
    </row>
    <row r="23" spans="1:16" ht="15.75" customHeight="1" x14ac:dyDescent="0.25">
      <c r="A23" s="11" t="s">
        <v>38</v>
      </c>
      <c r="B23" s="47">
        <v>331656</v>
      </c>
      <c r="C23" s="83">
        <v>1</v>
      </c>
      <c r="D23" s="83">
        <v>1</v>
      </c>
      <c r="E23" s="85">
        <v>1</v>
      </c>
      <c r="F23" s="85">
        <v>1</v>
      </c>
      <c r="G23" s="87">
        <v>6</v>
      </c>
      <c r="H23" s="87">
        <v>12</v>
      </c>
      <c r="I23" s="87">
        <v>7</v>
      </c>
      <c r="J23" s="87">
        <v>12</v>
      </c>
      <c r="K23" s="87">
        <v>3</v>
      </c>
      <c r="L23" s="80">
        <v>8</v>
      </c>
      <c r="M23" s="81">
        <v>7</v>
      </c>
      <c r="N23" s="95">
        <v>40</v>
      </c>
      <c r="P23" s="12"/>
    </row>
    <row r="24" spans="1:16" ht="15.75" customHeight="1" x14ac:dyDescent="0.25">
      <c r="A24" s="11" t="s">
        <v>39</v>
      </c>
      <c r="B24" s="47">
        <v>331657</v>
      </c>
      <c r="C24" s="83">
        <v>1</v>
      </c>
      <c r="D24" s="83">
        <v>1</v>
      </c>
      <c r="E24" s="85">
        <v>8</v>
      </c>
      <c r="F24" s="85">
        <v>1</v>
      </c>
      <c r="G24" s="87">
        <v>1</v>
      </c>
      <c r="H24" s="87">
        <v>7</v>
      </c>
      <c r="I24" s="87">
        <v>5</v>
      </c>
      <c r="J24" s="87">
        <v>2</v>
      </c>
      <c r="K24" s="87" t="s">
        <v>194</v>
      </c>
      <c r="L24" s="80">
        <v>8</v>
      </c>
      <c r="M24" s="81">
        <v>7</v>
      </c>
      <c r="N24" s="95">
        <v>33</v>
      </c>
      <c r="P24" s="12"/>
    </row>
    <row r="25" spans="1:16" ht="15.75" customHeight="1" x14ac:dyDescent="0.25">
      <c r="A25" s="11" t="s">
        <v>40</v>
      </c>
      <c r="B25" s="47">
        <v>331658</v>
      </c>
      <c r="C25" s="83">
        <v>5</v>
      </c>
      <c r="D25" s="83">
        <v>3</v>
      </c>
      <c r="E25" s="85">
        <v>2</v>
      </c>
      <c r="F25" s="85" t="s">
        <v>194</v>
      </c>
      <c r="G25" s="87">
        <v>5</v>
      </c>
      <c r="H25" s="87">
        <v>7</v>
      </c>
      <c r="I25" s="87">
        <v>1</v>
      </c>
      <c r="J25" s="87">
        <v>3</v>
      </c>
      <c r="K25" s="87" t="s">
        <v>194</v>
      </c>
      <c r="L25" s="80">
        <v>8</v>
      </c>
      <c r="M25" s="81">
        <v>7</v>
      </c>
      <c r="N25" s="95">
        <v>22</v>
      </c>
      <c r="P25" s="12"/>
    </row>
    <row r="26" spans="1:16" ht="15.75" customHeight="1" x14ac:dyDescent="0.25">
      <c r="A26" s="11" t="s">
        <v>41</v>
      </c>
      <c r="B26" s="47">
        <v>331659</v>
      </c>
      <c r="C26" s="83">
        <v>4</v>
      </c>
      <c r="D26" s="83">
        <v>5</v>
      </c>
      <c r="E26" s="85">
        <v>5</v>
      </c>
      <c r="F26" s="85">
        <v>2</v>
      </c>
      <c r="G26" s="87">
        <v>1</v>
      </c>
      <c r="H26" s="87">
        <v>4</v>
      </c>
      <c r="I26" s="87">
        <v>1</v>
      </c>
      <c r="J26" s="87">
        <v>1</v>
      </c>
      <c r="K26" s="87" t="s">
        <v>194</v>
      </c>
      <c r="L26" s="80">
        <v>8</v>
      </c>
      <c r="M26" s="81">
        <v>7</v>
      </c>
      <c r="N26" s="95">
        <v>18</v>
      </c>
      <c r="P26" s="12"/>
    </row>
    <row r="27" spans="1:16" ht="15.75" customHeight="1" x14ac:dyDescent="0.25">
      <c r="A27" s="11" t="s">
        <v>42</v>
      </c>
      <c r="B27" s="47">
        <v>331660</v>
      </c>
      <c r="C27" s="83">
        <v>3</v>
      </c>
      <c r="D27" s="83">
        <v>2</v>
      </c>
      <c r="E27" s="85">
        <v>5</v>
      </c>
      <c r="F27" s="85">
        <v>1</v>
      </c>
      <c r="G27" s="87">
        <v>8</v>
      </c>
      <c r="H27" s="87">
        <v>8</v>
      </c>
      <c r="I27" s="87" t="s">
        <v>194</v>
      </c>
      <c r="J27" s="87">
        <v>2</v>
      </c>
      <c r="K27" s="87" t="s">
        <v>194</v>
      </c>
      <c r="L27" s="80">
        <v>8</v>
      </c>
      <c r="M27" s="81">
        <v>7</v>
      </c>
      <c r="N27" s="95">
        <v>26</v>
      </c>
      <c r="P27" s="12"/>
    </row>
    <row r="28" spans="1:16" ht="15.75" customHeight="1" x14ac:dyDescent="0.25">
      <c r="A28" s="11" t="s">
        <v>43</v>
      </c>
      <c r="B28" s="47">
        <v>331661</v>
      </c>
      <c r="C28" s="83">
        <v>1</v>
      </c>
      <c r="D28" s="83">
        <v>5</v>
      </c>
      <c r="E28" s="85">
        <v>1</v>
      </c>
      <c r="F28" s="85" t="s">
        <v>194</v>
      </c>
      <c r="G28" s="87">
        <v>2</v>
      </c>
      <c r="H28" s="87" t="s">
        <v>194</v>
      </c>
      <c r="I28" s="87" t="s">
        <v>194</v>
      </c>
      <c r="J28" s="87" t="s">
        <v>194</v>
      </c>
      <c r="K28" s="87" t="s">
        <v>194</v>
      </c>
      <c r="L28" s="80">
        <v>8</v>
      </c>
      <c r="M28" s="81">
        <v>7</v>
      </c>
      <c r="N28" s="95">
        <v>50</v>
      </c>
      <c r="P28" s="12"/>
    </row>
    <row r="29" spans="1:16" ht="15.75" customHeight="1" x14ac:dyDescent="0.25">
      <c r="A29" s="11" t="s">
        <v>44</v>
      </c>
      <c r="B29" s="47">
        <v>331662</v>
      </c>
      <c r="C29" s="83" t="s">
        <v>150</v>
      </c>
      <c r="D29" s="83" t="s">
        <v>150</v>
      </c>
      <c r="E29" s="85" t="s">
        <v>194</v>
      </c>
      <c r="F29" s="85">
        <v>1</v>
      </c>
      <c r="G29" s="87">
        <v>2</v>
      </c>
      <c r="H29" s="87" t="s">
        <v>194</v>
      </c>
      <c r="I29" s="87" t="s">
        <v>194</v>
      </c>
      <c r="J29" s="87" t="s">
        <v>194</v>
      </c>
      <c r="K29" s="87" t="s">
        <v>194</v>
      </c>
      <c r="L29" s="80">
        <v>8</v>
      </c>
      <c r="M29" s="81">
        <v>7</v>
      </c>
      <c r="N29" s="95">
        <v>34</v>
      </c>
      <c r="P29" s="12"/>
    </row>
    <row r="30" spans="1:16" ht="15.75" customHeight="1" x14ac:dyDescent="0.25">
      <c r="A30" s="11" t="s">
        <v>45</v>
      </c>
      <c r="B30" s="47">
        <v>331663</v>
      </c>
      <c r="C30" s="83">
        <v>5</v>
      </c>
      <c r="D30" s="83">
        <v>3</v>
      </c>
      <c r="E30" s="85">
        <v>1</v>
      </c>
      <c r="F30" s="85">
        <v>6</v>
      </c>
      <c r="G30" s="87">
        <v>14</v>
      </c>
      <c r="H30" s="87">
        <v>14</v>
      </c>
      <c r="I30" s="87">
        <v>14</v>
      </c>
      <c r="J30" s="87">
        <v>8</v>
      </c>
      <c r="K30" s="87">
        <v>1</v>
      </c>
      <c r="L30" s="80">
        <v>8</v>
      </c>
      <c r="M30" s="81">
        <v>7</v>
      </c>
      <c r="N30" s="95">
        <v>55</v>
      </c>
      <c r="P30" s="12"/>
    </row>
    <row r="31" spans="1:16" ht="15.75" customHeight="1" x14ac:dyDescent="0.25">
      <c r="A31" s="11" t="s">
        <v>46</v>
      </c>
      <c r="B31" s="47">
        <v>331664</v>
      </c>
      <c r="C31" s="83">
        <v>4</v>
      </c>
      <c r="D31" s="83">
        <v>3</v>
      </c>
      <c r="E31" s="85">
        <v>5</v>
      </c>
      <c r="F31" s="85">
        <v>5</v>
      </c>
      <c r="G31" s="87">
        <v>7</v>
      </c>
      <c r="H31" s="87">
        <v>9</v>
      </c>
      <c r="I31" s="87">
        <v>4</v>
      </c>
      <c r="J31" s="87" t="s">
        <v>194</v>
      </c>
      <c r="K31" s="87" t="s">
        <v>194</v>
      </c>
      <c r="L31" s="80">
        <v>8</v>
      </c>
      <c r="M31" s="81">
        <v>7</v>
      </c>
      <c r="N31" s="95">
        <v>31</v>
      </c>
      <c r="P31" s="12"/>
    </row>
    <row r="32" spans="1:16" ht="15.75" customHeight="1" x14ac:dyDescent="0.25">
      <c r="A32" s="11" t="s">
        <v>47</v>
      </c>
      <c r="B32" s="47">
        <v>331665</v>
      </c>
      <c r="C32" s="83">
        <v>5</v>
      </c>
      <c r="D32" s="83">
        <v>1</v>
      </c>
      <c r="E32" s="85">
        <v>7</v>
      </c>
      <c r="F32" s="85">
        <v>1</v>
      </c>
      <c r="G32" s="87">
        <v>4</v>
      </c>
      <c r="H32" s="87">
        <v>9</v>
      </c>
      <c r="I32" s="87">
        <v>2</v>
      </c>
      <c r="J32" s="87">
        <v>2</v>
      </c>
      <c r="K32" s="87">
        <v>1</v>
      </c>
      <c r="L32" s="80">
        <v>8</v>
      </c>
      <c r="M32" s="81">
        <v>7</v>
      </c>
      <c r="N32" s="95">
        <v>30</v>
      </c>
      <c r="P32" s="12"/>
    </row>
    <row r="33" spans="1:16" ht="15.75" customHeight="1" x14ac:dyDescent="0.25">
      <c r="A33" s="11" t="s">
        <v>48</v>
      </c>
      <c r="B33" s="47">
        <v>331666</v>
      </c>
      <c r="C33" s="83">
        <v>5</v>
      </c>
      <c r="D33" s="83">
        <v>3</v>
      </c>
      <c r="E33" s="85">
        <v>7</v>
      </c>
      <c r="F33" s="85">
        <v>1</v>
      </c>
      <c r="G33" s="87">
        <v>5</v>
      </c>
      <c r="H33" s="87">
        <v>3</v>
      </c>
      <c r="I33" s="87">
        <v>6</v>
      </c>
      <c r="J33" s="87">
        <v>2</v>
      </c>
      <c r="K33" s="87" t="s">
        <v>194</v>
      </c>
      <c r="L33" s="80">
        <v>8</v>
      </c>
      <c r="M33" s="81">
        <v>7</v>
      </c>
      <c r="N33" s="95">
        <v>24</v>
      </c>
      <c r="P33" s="12"/>
    </row>
    <row r="34" spans="1:16" ht="15.75" customHeight="1" x14ac:dyDescent="0.25">
      <c r="A34" s="11" t="s">
        <v>49</v>
      </c>
      <c r="B34" s="47">
        <v>331667</v>
      </c>
      <c r="C34" s="83">
        <v>4</v>
      </c>
      <c r="D34" s="83">
        <v>9</v>
      </c>
      <c r="E34" s="85" t="s">
        <v>194</v>
      </c>
      <c r="F34" s="85">
        <v>1</v>
      </c>
      <c r="G34" s="87">
        <v>5</v>
      </c>
      <c r="H34" s="87">
        <v>1</v>
      </c>
      <c r="I34" s="87">
        <v>1</v>
      </c>
      <c r="J34" s="87">
        <v>3</v>
      </c>
      <c r="K34" s="87" t="s">
        <v>194</v>
      </c>
      <c r="L34" s="80">
        <v>8</v>
      </c>
      <c r="M34" s="81">
        <v>7</v>
      </c>
      <c r="N34" s="95">
        <v>34</v>
      </c>
      <c r="P34" s="12"/>
    </row>
    <row r="35" spans="1:16" ht="15.75" customHeight="1" x14ac:dyDescent="0.25">
      <c r="A35" s="11" t="s">
        <v>50</v>
      </c>
      <c r="B35" s="47">
        <v>331668</v>
      </c>
      <c r="C35" s="83">
        <v>4</v>
      </c>
      <c r="D35" s="83">
        <v>1</v>
      </c>
      <c r="E35" s="85" t="s">
        <v>194</v>
      </c>
      <c r="F35" s="85">
        <v>1</v>
      </c>
      <c r="G35" s="87">
        <v>1</v>
      </c>
      <c r="H35" s="87">
        <v>3</v>
      </c>
      <c r="I35" s="87">
        <v>1</v>
      </c>
      <c r="J35" s="87">
        <v>1</v>
      </c>
      <c r="K35" s="87">
        <v>1</v>
      </c>
      <c r="L35" s="80">
        <v>8</v>
      </c>
      <c r="M35" s="81">
        <v>7</v>
      </c>
      <c r="N35" s="95">
        <v>37</v>
      </c>
      <c r="P35" s="12"/>
    </row>
    <row r="36" spans="1:16" ht="15.75" customHeight="1" x14ac:dyDescent="0.25">
      <c r="A36" s="11" t="s">
        <v>51</v>
      </c>
      <c r="B36" s="47">
        <v>331669</v>
      </c>
      <c r="C36" s="83">
        <v>3</v>
      </c>
      <c r="D36" s="83">
        <v>1</v>
      </c>
      <c r="E36" s="85" t="s">
        <v>194</v>
      </c>
      <c r="F36" s="85" t="s">
        <v>194</v>
      </c>
      <c r="G36" s="87">
        <v>1</v>
      </c>
      <c r="H36" s="87" t="s">
        <v>194</v>
      </c>
      <c r="I36" s="87" t="s">
        <v>194</v>
      </c>
      <c r="J36" s="87" t="s">
        <v>194</v>
      </c>
      <c r="K36" s="87" t="s">
        <v>194</v>
      </c>
      <c r="L36" s="80">
        <v>8</v>
      </c>
      <c r="M36" s="81">
        <v>7</v>
      </c>
      <c r="N36" s="95">
        <v>20</v>
      </c>
      <c r="P36" s="12"/>
    </row>
    <row r="37" spans="1:16" ht="15.75" customHeight="1" x14ac:dyDescent="0.25">
      <c r="A37" s="11" t="s">
        <v>52</v>
      </c>
      <c r="B37" s="47">
        <v>331670</v>
      </c>
      <c r="C37" s="83">
        <v>3</v>
      </c>
      <c r="D37" s="83">
        <v>3</v>
      </c>
      <c r="E37" s="85">
        <v>3</v>
      </c>
      <c r="F37" s="85">
        <v>3</v>
      </c>
      <c r="G37" s="87">
        <v>3</v>
      </c>
      <c r="H37" s="87">
        <v>5</v>
      </c>
      <c r="I37" s="87">
        <v>1</v>
      </c>
      <c r="J37" s="87" t="s">
        <v>194</v>
      </c>
      <c r="K37" s="87" t="s">
        <v>194</v>
      </c>
      <c r="L37" s="80">
        <v>8</v>
      </c>
      <c r="M37" s="81">
        <v>7</v>
      </c>
      <c r="N37" s="95">
        <v>19</v>
      </c>
      <c r="P37" s="12"/>
    </row>
    <row r="38" spans="1:16" ht="15.75" customHeight="1" x14ac:dyDescent="0.25">
      <c r="A38" s="11" t="s">
        <v>53</v>
      </c>
      <c r="B38" s="47">
        <v>331671</v>
      </c>
      <c r="C38" s="83">
        <v>6</v>
      </c>
      <c r="D38" s="83">
        <v>6</v>
      </c>
      <c r="E38" s="85">
        <v>1</v>
      </c>
      <c r="F38" s="85" t="s">
        <v>194</v>
      </c>
      <c r="G38" s="87">
        <v>4</v>
      </c>
      <c r="H38" s="87">
        <v>4</v>
      </c>
      <c r="I38" s="87">
        <v>2</v>
      </c>
      <c r="J38" s="87">
        <v>5</v>
      </c>
      <c r="K38" s="87">
        <v>1</v>
      </c>
      <c r="L38" s="80">
        <v>8</v>
      </c>
      <c r="M38" s="81">
        <v>7</v>
      </c>
      <c r="N38" s="95">
        <v>24</v>
      </c>
      <c r="P38" s="12"/>
    </row>
    <row r="39" spans="1:16" ht="15.75" customHeight="1" x14ac:dyDescent="0.25">
      <c r="A39" s="11" t="s">
        <v>54</v>
      </c>
      <c r="B39" s="47">
        <v>331672</v>
      </c>
      <c r="C39" s="83">
        <v>1</v>
      </c>
      <c r="D39" s="83">
        <v>5</v>
      </c>
      <c r="E39" s="85">
        <v>6</v>
      </c>
      <c r="F39" s="85">
        <v>5</v>
      </c>
      <c r="G39" s="87">
        <v>1</v>
      </c>
      <c r="H39" s="87">
        <v>14</v>
      </c>
      <c r="I39" s="87">
        <v>7</v>
      </c>
      <c r="J39" s="87">
        <v>14</v>
      </c>
      <c r="K39" s="87">
        <v>6</v>
      </c>
      <c r="L39" s="80">
        <v>8</v>
      </c>
      <c r="M39" s="81">
        <v>7</v>
      </c>
      <c r="N39" s="95">
        <v>29</v>
      </c>
      <c r="P39" s="12"/>
    </row>
    <row r="40" spans="1:16" ht="15.75" customHeight="1" x14ac:dyDescent="0.25">
      <c r="A40" s="11" t="s">
        <v>55</v>
      </c>
      <c r="B40" s="47">
        <v>331673</v>
      </c>
      <c r="C40" s="83">
        <v>3</v>
      </c>
      <c r="D40" s="83" t="s">
        <v>194</v>
      </c>
      <c r="E40" s="85" t="s">
        <v>194</v>
      </c>
      <c r="F40" s="85" t="s">
        <v>194</v>
      </c>
      <c r="G40" s="87">
        <v>1</v>
      </c>
      <c r="H40" s="87">
        <v>4</v>
      </c>
      <c r="I40" s="87">
        <v>3</v>
      </c>
      <c r="J40" s="87">
        <v>2</v>
      </c>
      <c r="K40" s="87">
        <v>1</v>
      </c>
      <c r="L40" s="80">
        <v>8</v>
      </c>
      <c r="M40" s="81">
        <v>7</v>
      </c>
      <c r="N40" s="95">
        <v>21</v>
      </c>
      <c r="P40" s="13"/>
    </row>
    <row r="41" spans="1:16" ht="15.75" customHeight="1" x14ac:dyDescent="0.25">
      <c r="A41" s="11" t="s">
        <v>56</v>
      </c>
      <c r="B41" s="47">
        <v>331674</v>
      </c>
      <c r="C41" s="83">
        <v>1</v>
      </c>
      <c r="D41" s="83">
        <v>1</v>
      </c>
      <c r="E41" s="85">
        <v>2</v>
      </c>
      <c r="F41" s="85">
        <v>1</v>
      </c>
      <c r="G41" s="87" t="s">
        <v>150</v>
      </c>
      <c r="H41" s="87" t="s">
        <v>150</v>
      </c>
      <c r="I41" s="87" t="s">
        <v>150</v>
      </c>
      <c r="J41" s="87" t="s">
        <v>150</v>
      </c>
      <c r="K41" s="87" t="s">
        <v>150</v>
      </c>
      <c r="L41" s="80">
        <v>8</v>
      </c>
      <c r="M41" s="81">
        <v>7</v>
      </c>
      <c r="N41" s="95">
        <v>22</v>
      </c>
      <c r="P41" s="13"/>
    </row>
    <row r="42" spans="1:16" ht="15.75" customHeight="1" x14ac:dyDescent="0.25">
      <c r="A42" s="11" t="s">
        <v>57</v>
      </c>
      <c r="B42" s="47">
        <v>331675</v>
      </c>
      <c r="C42" s="83">
        <v>1</v>
      </c>
      <c r="D42" s="83">
        <v>9</v>
      </c>
      <c r="E42" s="85">
        <v>2</v>
      </c>
      <c r="F42" s="85">
        <v>2</v>
      </c>
      <c r="G42" s="87" t="s">
        <v>150</v>
      </c>
      <c r="H42" s="87" t="s">
        <v>150</v>
      </c>
      <c r="I42" s="87" t="s">
        <v>150</v>
      </c>
      <c r="J42" s="87" t="s">
        <v>150</v>
      </c>
      <c r="K42" s="87" t="s">
        <v>150</v>
      </c>
      <c r="L42" s="80">
        <v>8</v>
      </c>
      <c r="M42" s="81">
        <v>7</v>
      </c>
      <c r="N42" s="95">
        <v>28</v>
      </c>
      <c r="P42" s="13"/>
    </row>
    <row r="43" spans="1:16" ht="15.75" customHeight="1" x14ac:dyDescent="0.25">
      <c r="A43" s="11" t="s">
        <v>58</v>
      </c>
      <c r="B43" s="47">
        <v>331676</v>
      </c>
      <c r="C43" s="83">
        <v>1</v>
      </c>
      <c r="D43" s="83">
        <v>6</v>
      </c>
      <c r="E43" s="85">
        <v>5</v>
      </c>
      <c r="F43" s="85" t="s">
        <v>194</v>
      </c>
      <c r="G43" s="87">
        <v>7</v>
      </c>
      <c r="H43" s="87">
        <v>5</v>
      </c>
      <c r="I43" s="87">
        <v>4</v>
      </c>
      <c r="J43" s="87">
        <v>1</v>
      </c>
      <c r="K43" s="87">
        <v>3</v>
      </c>
      <c r="L43" s="80">
        <v>8</v>
      </c>
      <c r="M43" s="81">
        <v>7</v>
      </c>
      <c r="N43" s="95">
        <v>27</v>
      </c>
      <c r="P43" s="13"/>
    </row>
    <row r="44" spans="1:16" ht="15.75" customHeight="1" x14ac:dyDescent="0.25">
      <c r="A44" s="11" t="s">
        <v>59</v>
      </c>
      <c r="B44" s="47">
        <v>331677</v>
      </c>
      <c r="C44" s="83">
        <v>9</v>
      </c>
      <c r="D44" s="83">
        <v>5</v>
      </c>
      <c r="E44" s="85">
        <v>2</v>
      </c>
      <c r="F44" s="85" t="s">
        <v>194</v>
      </c>
      <c r="G44" s="87">
        <v>2</v>
      </c>
      <c r="H44" s="87" t="s">
        <v>194</v>
      </c>
      <c r="I44" s="87" t="s">
        <v>194</v>
      </c>
      <c r="J44" s="87" t="s">
        <v>194</v>
      </c>
      <c r="K44" s="87" t="s">
        <v>194</v>
      </c>
      <c r="L44" s="80">
        <v>8</v>
      </c>
      <c r="M44" s="81">
        <v>7</v>
      </c>
      <c r="N44" s="95">
        <v>25</v>
      </c>
      <c r="P44" s="13"/>
    </row>
    <row r="45" spans="1:16" ht="15.75" customHeight="1" x14ac:dyDescent="0.25">
      <c r="A45" s="11" t="s">
        <v>60</v>
      </c>
      <c r="B45" s="47">
        <v>331678</v>
      </c>
      <c r="C45" s="83">
        <v>6</v>
      </c>
      <c r="D45" s="83">
        <v>1</v>
      </c>
      <c r="E45" s="85">
        <v>3</v>
      </c>
      <c r="F45" s="85" t="s">
        <v>194</v>
      </c>
      <c r="G45" s="87">
        <v>3</v>
      </c>
      <c r="H45" s="87" t="s">
        <v>194</v>
      </c>
      <c r="I45" s="87" t="s">
        <v>194</v>
      </c>
      <c r="J45" s="87" t="s">
        <v>194</v>
      </c>
      <c r="K45" s="87" t="s">
        <v>194</v>
      </c>
      <c r="L45" s="80">
        <v>8</v>
      </c>
      <c r="M45" s="81">
        <v>7</v>
      </c>
      <c r="N45" s="95">
        <v>20</v>
      </c>
      <c r="P45" s="13"/>
    </row>
    <row r="46" spans="1:16" ht="15.75" customHeight="1" x14ac:dyDescent="0.25">
      <c r="A46" s="11" t="s">
        <v>61</v>
      </c>
      <c r="B46" s="47">
        <v>331679</v>
      </c>
      <c r="C46" s="83">
        <v>9</v>
      </c>
      <c r="D46" s="83">
        <v>7</v>
      </c>
      <c r="E46" s="85">
        <v>6</v>
      </c>
      <c r="F46" s="85" t="s">
        <v>194</v>
      </c>
      <c r="G46" s="87">
        <v>12</v>
      </c>
      <c r="H46" s="87">
        <v>5</v>
      </c>
      <c r="I46" s="87">
        <v>5</v>
      </c>
      <c r="J46" s="87">
        <v>4</v>
      </c>
      <c r="K46" s="87">
        <v>1</v>
      </c>
      <c r="L46" s="80">
        <v>8</v>
      </c>
      <c r="M46" s="81">
        <v>7</v>
      </c>
      <c r="N46" s="95">
        <v>31</v>
      </c>
      <c r="P46" s="13"/>
    </row>
    <row r="47" spans="1:16" ht="15.75" customHeight="1" x14ac:dyDescent="0.25">
      <c r="A47" s="11" t="s">
        <v>62</v>
      </c>
      <c r="B47" s="47">
        <v>331680</v>
      </c>
      <c r="C47" s="83">
        <v>2</v>
      </c>
      <c r="D47" s="83">
        <v>3</v>
      </c>
      <c r="E47" s="85">
        <v>3</v>
      </c>
      <c r="F47" s="85">
        <v>2</v>
      </c>
      <c r="G47" s="87">
        <v>3</v>
      </c>
      <c r="H47" s="87">
        <v>3</v>
      </c>
      <c r="I47" s="87">
        <v>2</v>
      </c>
      <c r="J47" s="87">
        <v>4</v>
      </c>
      <c r="K47" s="87">
        <v>2</v>
      </c>
      <c r="L47" s="80">
        <v>8</v>
      </c>
      <c r="M47" s="81">
        <v>7</v>
      </c>
      <c r="N47" s="95">
        <v>18</v>
      </c>
      <c r="P47" s="13"/>
    </row>
    <row r="48" spans="1:16" ht="15.75" customHeight="1" x14ac:dyDescent="0.25">
      <c r="A48" s="11" t="s">
        <v>63</v>
      </c>
      <c r="B48" s="47">
        <v>331681</v>
      </c>
      <c r="C48" s="83">
        <v>9</v>
      </c>
      <c r="D48" s="83">
        <v>5</v>
      </c>
      <c r="E48" s="85">
        <v>4</v>
      </c>
      <c r="F48" s="85">
        <v>1</v>
      </c>
      <c r="G48" s="87">
        <v>3</v>
      </c>
      <c r="H48" s="87">
        <v>4</v>
      </c>
      <c r="I48" s="87">
        <v>2</v>
      </c>
      <c r="J48" s="87">
        <v>1</v>
      </c>
      <c r="K48" s="87" t="s">
        <v>194</v>
      </c>
      <c r="L48" s="80">
        <v>8</v>
      </c>
      <c r="M48" s="81">
        <v>7</v>
      </c>
      <c r="N48" s="95">
        <v>17</v>
      </c>
      <c r="P48" s="13"/>
    </row>
    <row r="49" spans="1:16" ht="15.75" customHeight="1" x14ac:dyDescent="0.25">
      <c r="A49" s="11" t="s">
        <v>64</v>
      </c>
      <c r="B49" s="47">
        <v>331682</v>
      </c>
      <c r="C49" s="83">
        <v>1</v>
      </c>
      <c r="D49" s="83">
        <v>1</v>
      </c>
      <c r="E49" s="85">
        <v>5</v>
      </c>
      <c r="F49" s="85">
        <v>5</v>
      </c>
      <c r="G49" s="87">
        <v>2</v>
      </c>
      <c r="H49" s="87">
        <v>9</v>
      </c>
      <c r="I49" s="87" t="s">
        <v>194</v>
      </c>
      <c r="J49" s="87" t="s">
        <v>194</v>
      </c>
      <c r="K49" s="87" t="s">
        <v>194</v>
      </c>
      <c r="L49" s="80">
        <v>8</v>
      </c>
      <c r="M49" s="81">
        <v>7</v>
      </c>
      <c r="N49" s="95">
        <v>25</v>
      </c>
      <c r="P49" s="13"/>
    </row>
    <row r="50" spans="1:16" ht="15.75" customHeight="1" x14ac:dyDescent="0.25">
      <c r="A50" s="11" t="s">
        <v>65</v>
      </c>
      <c r="B50" s="47">
        <v>331683</v>
      </c>
      <c r="C50" s="83">
        <v>1</v>
      </c>
      <c r="D50" s="83" t="s">
        <v>194</v>
      </c>
      <c r="E50" s="85">
        <v>2</v>
      </c>
      <c r="F50" s="85">
        <v>2</v>
      </c>
      <c r="G50" s="87">
        <v>4</v>
      </c>
      <c r="H50" s="87">
        <v>1</v>
      </c>
      <c r="I50" s="87" t="s">
        <v>194</v>
      </c>
      <c r="J50" s="87" t="s">
        <v>194</v>
      </c>
      <c r="K50" s="87" t="s">
        <v>194</v>
      </c>
      <c r="L50" s="80">
        <v>8</v>
      </c>
      <c r="M50" s="81">
        <v>7</v>
      </c>
      <c r="N50" s="95">
        <v>28</v>
      </c>
      <c r="P50" s="13"/>
    </row>
    <row r="51" spans="1:16" ht="15.75" customHeight="1" x14ac:dyDescent="0.25">
      <c r="A51" s="11" t="s">
        <v>66</v>
      </c>
      <c r="B51" s="47">
        <v>331684</v>
      </c>
      <c r="C51" s="83">
        <v>5</v>
      </c>
      <c r="D51" s="83" t="s">
        <v>194</v>
      </c>
      <c r="E51" s="85">
        <v>3</v>
      </c>
      <c r="F51" s="85" t="s">
        <v>194</v>
      </c>
      <c r="G51" s="87">
        <v>12</v>
      </c>
      <c r="H51" s="87">
        <v>4</v>
      </c>
      <c r="I51" s="87">
        <v>6</v>
      </c>
      <c r="J51" s="87" t="s">
        <v>194</v>
      </c>
      <c r="K51" s="87" t="s">
        <v>194</v>
      </c>
      <c r="L51" s="80">
        <v>8</v>
      </c>
      <c r="M51" s="81">
        <v>7</v>
      </c>
      <c r="N51" s="95">
        <v>29</v>
      </c>
      <c r="P51" s="13"/>
    </row>
    <row r="52" spans="1:16" ht="15.75" customHeight="1" x14ac:dyDescent="0.25">
      <c r="A52" s="11" t="s">
        <v>67</v>
      </c>
      <c r="B52" s="47">
        <v>331685</v>
      </c>
      <c r="C52" s="83">
        <v>4</v>
      </c>
      <c r="D52" s="83">
        <v>3</v>
      </c>
      <c r="E52" s="85" t="s">
        <v>150</v>
      </c>
      <c r="F52" s="85" t="s">
        <v>150</v>
      </c>
      <c r="G52" s="87">
        <v>1</v>
      </c>
      <c r="H52" s="87">
        <v>1</v>
      </c>
      <c r="I52" s="87" t="s">
        <v>194</v>
      </c>
      <c r="J52" s="87" t="s">
        <v>194</v>
      </c>
      <c r="K52" s="87" t="s">
        <v>194</v>
      </c>
      <c r="L52" s="80">
        <v>8</v>
      </c>
      <c r="M52" s="81">
        <v>7</v>
      </c>
      <c r="N52" s="95">
        <v>24</v>
      </c>
      <c r="P52" s="13"/>
    </row>
    <row r="53" spans="1:16" ht="15.75" customHeight="1" x14ac:dyDescent="0.25">
      <c r="A53" s="11" t="s">
        <v>68</v>
      </c>
      <c r="B53" s="47">
        <v>331686</v>
      </c>
      <c r="C53" s="83">
        <v>3</v>
      </c>
      <c r="D53" s="83">
        <v>2</v>
      </c>
      <c r="E53" s="85" t="s">
        <v>194</v>
      </c>
      <c r="F53" s="85" t="s">
        <v>194</v>
      </c>
      <c r="G53" s="87" t="s">
        <v>194</v>
      </c>
      <c r="H53" s="87">
        <v>1</v>
      </c>
      <c r="I53" s="87" t="s">
        <v>194</v>
      </c>
      <c r="J53" s="87" t="s">
        <v>194</v>
      </c>
      <c r="K53" s="87" t="s">
        <v>194</v>
      </c>
      <c r="L53" s="80">
        <v>8</v>
      </c>
      <c r="M53" s="81">
        <v>7</v>
      </c>
      <c r="N53" s="95">
        <v>23</v>
      </c>
      <c r="P53" s="13"/>
    </row>
    <row r="54" spans="1:16" ht="15.75" customHeight="1" x14ac:dyDescent="0.25">
      <c r="A54" s="11" t="s">
        <v>69</v>
      </c>
      <c r="B54" s="47">
        <v>331687</v>
      </c>
      <c r="C54" s="83">
        <v>6</v>
      </c>
      <c r="D54" s="83">
        <v>4</v>
      </c>
      <c r="E54" s="85">
        <v>1</v>
      </c>
      <c r="F54" s="85">
        <v>1</v>
      </c>
      <c r="G54" s="87">
        <v>5</v>
      </c>
      <c r="H54" s="87">
        <v>11</v>
      </c>
      <c r="I54" s="87" t="s">
        <v>194</v>
      </c>
      <c r="J54" s="87" t="s">
        <v>194</v>
      </c>
      <c r="K54" s="87" t="s">
        <v>194</v>
      </c>
      <c r="L54" s="80">
        <v>8</v>
      </c>
      <c r="M54" s="81">
        <v>7</v>
      </c>
      <c r="N54" s="95">
        <v>26</v>
      </c>
      <c r="P54" s="13"/>
    </row>
    <row r="55" spans="1:16" ht="15.75" customHeight="1" x14ac:dyDescent="0.25">
      <c r="A55" s="11" t="s">
        <v>70</v>
      </c>
      <c r="B55" s="47">
        <v>331688</v>
      </c>
      <c r="C55" s="83">
        <v>3</v>
      </c>
      <c r="D55" s="83">
        <v>2</v>
      </c>
      <c r="E55" s="85">
        <v>1</v>
      </c>
      <c r="F55" s="85">
        <v>6</v>
      </c>
      <c r="G55" s="87">
        <v>2</v>
      </c>
      <c r="H55" s="87" t="s">
        <v>194</v>
      </c>
      <c r="I55" s="87" t="s">
        <v>194</v>
      </c>
      <c r="J55" s="87">
        <v>2</v>
      </c>
      <c r="K55" s="87">
        <v>1</v>
      </c>
      <c r="L55" s="80">
        <v>8</v>
      </c>
      <c r="M55" s="81">
        <v>7</v>
      </c>
      <c r="N55" s="95">
        <v>28</v>
      </c>
      <c r="P55" s="13"/>
    </row>
    <row r="56" spans="1:16" ht="15.75" customHeight="1" x14ac:dyDescent="0.25">
      <c r="A56" s="11" t="s">
        <v>71</v>
      </c>
      <c r="B56" s="47">
        <v>331689</v>
      </c>
      <c r="C56" s="83">
        <v>1</v>
      </c>
      <c r="D56" s="83" t="s">
        <v>194</v>
      </c>
      <c r="E56" s="85" t="s">
        <v>194</v>
      </c>
      <c r="F56" s="85" t="s">
        <v>194</v>
      </c>
      <c r="G56" s="87" t="s">
        <v>150</v>
      </c>
      <c r="H56" s="87" t="s">
        <v>150</v>
      </c>
      <c r="I56" s="87" t="s">
        <v>150</v>
      </c>
      <c r="J56" s="87" t="s">
        <v>150</v>
      </c>
      <c r="K56" s="87" t="s">
        <v>150</v>
      </c>
      <c r="L56" s="80">
        <v>8</v>
      </c>
      <c r="M56" s="81">
        <v>7</v>
      </c>
      <c r="N56" s="95">
        <v>6</v>
      </c>
      <c r="P56" s="13"/>
    </row>
    <row r="57" spans="1:16" ht="15.75" customHeight="1" x14ac:dyDescent="0.25">
      <c r="A57" s="11" t="s">
        <v>72</v>
      </c>
      <c r="B57" s="47">
        <v>331690</v>
      </c>
      <c r="C57" s="83">
        <v>3</v>
      </c>
      <c r="D57" s="83">
        <v>3</v>
      </c>
      <c r="E57" s="85">
        <v>1</v>
      </c>
      <c r="F57" s="85" t="s">
        <v>194</v>
      </c>
      <c r="G57" s="87">
        <v>8</v>
      </c>
      <c r="H57" s="87" t="s">
        <v>194</v>
      </c>
      <c r="I57" s="87">
        <v>3</v>
      </c>
      <c r="J57" s="87" t="s">
        <v>194</v>
      </c>
      <c r="K57" s="87" t="s">
        <v>194</v>
      </c>
      <c r="L57" s="80">
        <v>8</v>
      </c>
      <c r="M57" s="81">
        <v>7</v>
      </c>
      <c r="N57" s="95">
        <v>26</v>
      </c>
      <c r="P57" s="13"/>
    </row>
    <row r="58" spans="1:16" ht="15.75" customHeight="1" x14ac:dyDescent="0.25">
      <c r="A58" s="11" t="s">
        <v>73</v>
      </c>
      <c r="B58" s="47">
        <v>331691</v>
      </c>
      <c r="C58" s="83">
        <v>9</v>
      </c>
      <c r="D58" s="83">
        <v>1</v>
      </c>
      <c r="E58" s="85" t="s">
        <v>194</v>
      </c>
      <c r="F58" s="85" t="s">
        <v>194</v>
      </c>
      <c r="G58" s="87">
        <v>14</v>
      </c>
      <c r="H58" s="87">
        <v>11</v>
      </c>
      <c r="I58" s="87">
        <v>7</v>
      </c>
      <c r="J58" s="87">
        <v>2</v>
      </c>
      <c r="K58" s="87">
        <v>1</v>
      </c>
      <c r="L58" s="80">
        <v>8</v>
      </c>
      <c r="M58" s="81">
        <v>7</v>
      </c>
      <c r="N58" s="95">
        <v>26</v>
      </c>
      <c r="P58" s="12"/>
    </row>
    <row r="59" spans="1:16" ht="15.75" customHeight="1" x14ac:dyDescent="0.25">
      <c r="A59" s="11" t="s">
        <v>74</v>
      </c>
      <c r="B59" s="47">
        <v>331692</v>
      </c>
      <c r="C59" s="83">
        <v>1</v>
      </c>
      <c r="D59" s="83">
        <v>1</v>
      </c>
      <c r="E59" s="85" t="s">
        <v>150</v>
      </c>
      <c r="F59" s="85" t="s">
        <v>150</v>
      </c>
      <c r="G59" s="87" t="s">
        <v>194</v>
      </c>
      <c r="H59" s="87" t="s">
        <v>194</v>
      </c>
      <c r="I59" s="87" t="s">
        <v>194</v>
      </c>
      <c r="J59" s="87" t="s">
        <v>194</v>
      </c>
      <c r="K59" s="87" t="s">
        <v>194</v>
      </c>
      <c r="L59" s="80">
        <v>8</v>
      </c>
      <c r="M59" s="81">
        <v>7</v>
      </c>
      <c r="N59" s="95">
        <v>11</v>
      </c>
      <c r="P59" s="13"/>
    </row>
    <row r="60" spans="1:16" ht="15.75" customHeight="1" x14ac:dyDescent="0.25">
      <c r="A60" s="11" t="s">
        <v>75</v>
      </c>
      <c r="B60" s="47">
        <v>331693</v>
      </c>
      <c r="C60" s="83">
        <v>1</v>
      </c>
      <c r="D60" s="83">
        <v>1</v>
      </c>
      <c r="E60" s="85" t="s">
        <v>150</v>
      </c>
      <c r="F60" s="85" t="s">
        <v>150</v>
      </c>
      <c r="G60" s="87">
        <v>4</v>
      </c>
      <c r="H60" s="87">
        <v>3</v>
      </c>
      <c r="I60" s="87">
        <v>7</v>
      </c>
      <c r="J60" s="87" t="s">
        <v>194</v>
      </c>
      <c r="K60" s="87" t="s">
        <v>194</v>
      </c>
      <c r="L60" s="80">
        <v>8</v>
      </c>
      <c r="M60" s="81">
        <v>7</v>
      </c>
      <c r="N60" s="95">
        <v>3</v>
      </c>
      <c r="P60" s="14"/>
    </row>
    <row r="61" spans="1:16" ht="15.75" customHeight="1" x14ac:dyDescent="0.25">
      <c r="A61" s="11" t="s">
        <v>76</v>
      </c>
      <c r="B61" s="47">
        <v>331694</v>
      </c>
      <c r="C61" s="83">
        <v>4</v>
      </c>
      <c r="D61" s="83">
        <v>2</v>
      </c>
      <c r="E61" s="85">
        <v>1</v>
      </c>
      <c r="F61" s="85" t="s">
        <v>194</v>
      </c>
      <c r="G61" s="87" t="s">
        <v>150</v>
      </c>
      <c r="H61" s="87" t="s">
        <v>150</v>
      </c>
      <c r="I61" s="87" t="s">
        <v>150</v>
      </c>
      <c r="J61" s="87" t="s">
        <v>150</v>
      </c>
      <c r="K61" s="87" t="s">
        <v>150</v>
      </c>
      <c r="L61" s="80">
        <v>8</v>
      </c>
      <c r="M61" s="81">
        <v>7</v>
      </c>
      <c r="N61" s="95">
        <v>23</v>
      </c>
      <c r="P61" s="14"/>
    </row>
    <row r="62" spans="1:16" ht="15.75" customHeight="1" x14ac:dyDescent="0.25">
      <c r="A62" s="11" t="s">
        <v>77</v>
      </c>
      <c r="B62" s="47">
        <v>331695</v>
      </c>
      <c r="C62" s="83" t="s">
        <v>194</v>
      </c>
      <c r="D62" s="83" t="s">
        <v>194</v>
      </c>
      <c r="E62" s="85" t="s">
        <v>194</v>
      </c>
      <c r="F62" s="85">
        <v>6</v>
      </c>
      <c r="G62" s="87" t="s">
        <v>150</v>
      </c>
      <c r="H62" s="87" t="s">
        <v>150</v>
      </c>
      <c r="I62" s="87" t="s">
        <v>150</v>
      </c>
      <c r="J62" s="87" t="s">
        <v>150</v>
      </c>
      <c r="K62" s="87" t="s">
        <v>150</v>
      </c>
      <c r="L62" s="80">
        <v>8</v>
      </c>
      <c r="M62" s="81">
        <v>7</v>
      </c>
      <c r="N62" s="95">
        <v>10</v>
      </c>
      <c r="P62" s="14"/>
    </row>
    <row r="63" spans="1:16" ht="15.75" customHeight="1" x14ac:dyDescent="0.25">
      <c r="A63" s="11" t="s">
        <v>78</v>
      </c>
      <c r="B63" s="47">
        <v>331696</v>
      </c>
      <c r="C63" s="83">
        <v>8</v>
      </c>
      <c r="D63" s="83">
        <v>7</v>
      </c>
      <c r="E63" s="85" t="s">
        <v>150</v>
      </c>
      <c r="F63" s="85" t="s">
        <v>150</v>
      </c>
      <c r="G63" s="87">
        <v>9</v>
      </c>
      <c r="H63" s="87">
        <v>6</v>
      </c>
      <c r="I63" s="87">
        <v>7</v>
      </c>
      <c r="J63" s="87" t="s">
        <v>194</v>
      </c>
      <c r="K63" s="87" t="s">
        <v>194</v>
      </c>
      <c r="L63" s="80">
        <v>8</v>
      </c>
      <c r="M63" s="81">
        <v>7</v>
      </c>
      <c r="N63" s="95">
        <v>20</v>
      </c>
      <c r="P63" s="14"/>
    </row>
    <row r="64" spans="1:16" ht="15.75" customHeight="1" x14ac:dyDescent="0.25">
      <c r="A64" s="11" t="s">
        <v>79</v>
      </c>
      <c r="B64" s="47">
        <v>331697</v>
      </c>
      <c r="C64" s="83">
        <v>4</v>
      </c>
      <c r="D64" s="83">
        <v>1</v>
      </c>
      <c r="E64" s="85">
        <v>3</v>
      </c>
      <c r="F64" s="85">
        <v>1</v>
      </c>
      <c r="G64" s="87">
        <v>1</v>
      </c>
      <c r="H64" s="87" t="s">
        <v>194</v>
      </c>
      <c r="I64" s="87">
        <v>3</v>
      </c>
      <c r="J64" s="87">
        <v>1</v>
      </c>
      <c r="K64" s="87" t="s">
        <v>194</v>
      </c>
      <c r="L64" s="80">
        <v>8</v>
      </c>
      <c r="M64" s="81">
        <v>7</v>
      </c>
      <c r="N64" s="95">
        <v>29</v>
      </c>
      <c r="P64" s="14"/>
    </row>
    <row r="65" spans="1:16" ht="15.75" customHeight="1" x14ac:dyDescent="0.25">
      <c r="A65" s="11" t="s">
        <v>80</v>
      </c>
      <c r="B65" s="47">
        <v>331698</v>
      </c>
      <c r="C65" s="83">
        <v>5</v>
      </c>
      <c r="D65" s="83">
        <v>1</v>
      </c>
      <c r="E65" s="85">
        <v>3</v>
      </c>
      <c r="F65" s="85" t="s">
        <v>194</v>
      </c>
      <c r="G65" s="87">
        <v>2</v>
      </c>
      <c r="H65" s="87">
        <v>8</v>
      </c>
      <c r="I65" s="87">
        <v>3</v>
      </c>
      <c r="J65" s="87">
        <v>1</v>
      </c>
      <c r="K65" s="87" t="s">
        <v>194</v>
      </c>
      <c r="L65" s="80">
        <v>8</v>
      </c>
      <c r="M65" s="81">
        <v>7</v>
      </c>
      <c r="N65" s="95">
        <v>29</v>
      </c>
      <c r="P65" s="14"/>
    </row>
    <row r="66" spans="1:16" ht="15.75" customHeight="1" x14ac:dyDescent="0.25">
      <c r="A66" s="11" t="s">
        <v>81</v>
      </c>
      <c r="B66" s="47">
        <v>331699</v>
      </c>
      <c r="C66" s="83">
        <v>2</v>
      </c>
      <c r="D66" s="83">
        <v>3</v>
      </c>
      <c r="E66" s="85" t="s">
        <v>150</v>
      </c>
      <c r="F66" s="85" t="s">
        <v>150</v>
      </c>
      <c r="G66" s="87">
        <v>1</v>
      </c>
      <c r="H66" s="87">
        <v>2</v>
      </c>
      <c r="I66" s="87">
        <v>5</v>
      </c>
      <c r="J66" s="87">
        <v>3</v>
      </c>
      <c r="K66" s="87" t="s">
        <v>194</v>
      </c>
      <c r="L66" s="80">
        <v>8</v>
      </c>
      <c r="M66" s="81">
        <v>7</v>
      </c>
      <c r="N66" s="95">
        <v>10</v>
      </c>
      <c r="P66" s="14"/>
    </row>
    <row r="67" spans="1:16" ht="15.75" customHeight="1" x14ac:dyDescent="0.25">
      <c r="A67" s="11" t="s">
        <v>82</v>
      </c>
      <c r="B67" s="47">
        <v>331700</v>
      </c>
      <c r="C67" s="83">
        <v>4</v>
      </c>
      <c r="D67" s="83" t="s">
        <v>194</v>
      </c>
      <c r="E67" s="85">
        <v>1</v>
      </c>
      <c r="F67" s="85">
        <v>1</v>
      </c>
      <c r="G67" s="87">
        <v>13</v>
      </c>
      <c r="H67" s="87" t="s">
        <v>194</v>
      </c>
      <c r="I67" s="87" t="s">
        <v>194</v>
      </c>
      <c r="J67" s="87" t="s">
        <v>194</v>
      </c>
      <c r="K67" s="87" t="s">
        <v>194</v>
      </c>
      <c r="L67" s="80">
        <v>8</v>
      </c>
      <c r="M67" s="81">
        <v>7</v>
      </c>
      <c r="N67" s="95">
        <v>30</v>
      </c>
      <c r="P67" s="14"/>
    </row>
    <row r="68" spans="1:16" ht="15.75" customHeight="1" x14ac:dyDescent="0.25">
      <c r="A68" s="11" t="s">
        <v>83</v>
      </c>
      <c r="B68" s="47">
        <v>331701</v>
      </c>
      <c r="C68" s="83">
        <v>4</v>
      </c>
      <c r="D68" s="83">
        <v>1</v>
      </c>
      <c r="E68" s="85">
        <v>1</v>
      </c>
      <c r="F68" s="85">
        <v>1</v>
      </c>
      <c r="G68" s="87">
        <v>3</v>
      </c>
      <c r="H68" s="87">
        <v>1</v>
      </c>
      <c r="I68" s="87" t="s">
        <v>194</v>
      </c>
      <c r="J68" s="87" t="s">
        <v>194</v>
      </c>
      <c r="K68" s="87" t="s">
        <v>194</v>
      </c>
      <c r="L68" s="80">
        <v>8</v>
      </c>
      <c r="M68" s="81">
        <v>7</v>
      </c>
      <c r="N68" s="95">
        <v>35</v>
      </c>
      <c r="P68" s="14"/>
    </row>
    <row r="69" spans="1:16" ht="15.75" customHeight="1" x14ac:dyDescent="0.25">
      <c r="A69" s="11" t="s">
        <v>84</v>
      </c>
      <c r="B69" s="47">
        <v>331702</v>
      </c>
      <c r="C69" s="83">
        <v>7</v>
      </c>
      <c r="D69" s="83" t="s">
        <v>194</v>
      </c>
      <c r="E69" s="85" t="s">
        <v>150</v>
      </c>
      <c r="F69" s="85" t="s">
        <v>150</v>
      </c>
      <c r="G69" s="87" t="s">
        <v>150</v>
      </c>
      <c r="H69" s="87" t="s">
        <v>150</v>
      </c>
      <c r="I69" s="87" t="s">
        <v>150</v>
      </c>
      <c r="J69" s="87" t="s">
        <v>150</v>
      </c>
      <c r="K69" s="87" t="s">
        <v>150</v>
      </c>
      <c r="L69" s="80">
        <v>8</v>
      </c>
      <c r="M69" s="81">
        <v>7</v>
      </c>
      <c r="N69" s="95">
        <v>36</v>
      </c>
      <c r="P69" s="14"/>
    </row>
    <row r="70" spans="1:16" ht="15.75" customHeight="1" x14ac:dyDescent="0.25">
      <c r="A70" s="11" t="s">
        <v>85</v>
      </c>
      <c r="B70" s="47">
        <v>331703</v>
      </c>
      <c r="C70" s="83">
        <v>1</v>
      </c>
      <c r="D70" s="83">
        <v>2</v>
      </c>
      <c r="E70" s="85">
        <v>1</v>
      </c>
      <c r="F70" s="85" t="s">
        <v>194</v>
      </c>
      <c r="G70" s="87" t="s">
        <v>150</v>
      </c>
      <c r="H70" s="87" t="s">
        <v>150</v>
      </c>
      <c r="I70" s="87" t="s">
        <v>150</v>
      </c>
      <c r="J70" s="87" t="s">
        <v>150</v>
      </c>
      <c r="K70" s="87" t="s">
        <v>150</v>
      </c>
      <c r="L70" s="80">
        <v>8</v>
      </c>
      <c r="M70" s="81">
        <v>7</v>
      </c>
      <c r="N70" s="95">
        <v>11</v>
      </c>
      <c r="P70" s="14"/>
    </row>
    <row r="71" spans="1:16" ht="15.75" customHeight="1" x14ac:dyDescent="0.25">
      <c r="A71" s="11" t="s">
        <v>86</v>
      </c>
      <c r="B71" s="47">
        <v>331704</v>
      </c>
      <c r="C71" s="83">
        <v>5</v>
      </c>
      <c r="D71" s="83">
        <v>5</v>
      </c>
      <c r="E71" s="85">
        <v>5</v>
      </c>
      <c r="F71" s="85">
        <v>1</v>
      </c>
      <c r="G71" s="87" t="s">
        <v>150</v>
      </c>
      <c r="H71" s="87" t="s">
        <v>150</v>
      </c>
      <c r="I71" s="87" t="s">
        <v>150</v>
      </c>
      <c r="J71" s="87" t="s">
        <v>150</v>
      </c>
      <c r="K71" s="87" t="s">
        <v>150</v>
      </c>
      <c r="L71" s="80">
        <v>8</v>
      </c>
      <c r="M71" s="81">
        <v>7</v>
      </c>
      <c r="N71" s="95">
        <v>28</v>
      </c>
      <c r="P71" s="14"/>
    </row>
    <row r="72" spans="1:16" ht="15.75" customHeight="1" x14ac:dyDescent="0.25">
      <c r="A72" s="11" t="s">
        <v>87</v>
      </c>
      <c r="B72" s="47">
        <v>331705</v>
      </c>
      <c r="C72" s="83">
        <v>2</v>
      </c>
      <c r="D72" s="83">
        <v>3</v>
      </c>
      <c r="E72" s="85">
        <v>5</v>
      </c>
      <c r="F72" s="85">
        <v>2</v>
      </c>
      <c r="G72" s="87">
        <v>5</v>
      </c>
      <c r="H72" s="87">
        <v>5</v>
      </c>
      <c r="I72" s="87">
        <v>5</v>
      </c>
      <c r="J72" s="87">
        <v>3</v>
      </c>
      <c r="K72" s="87" t="s">
        <v>194</v>
      </c>
      <c r="L72" s="80">
        <v>8</v>
      </c>
      <c r="M72" s="81">
        <v>7</v>
      </c>
      <c r="N72" s="95">
        <v>43</v>
      </c>
      <c r="P72" s="14"/>
    </row>
    <row r="73" spans="1:16" ht="15.75" customHeight="1" x14ac:dyDescent="0.25">
      <c r="A73" s="11" t="s">
        <v>88</v>
      </c>
      <c r="B73" s="47">
        <v>331706</v>
      </c>
      <c r="C73" s="83">
        <v>2</v>
      </c>
      <c r="D73" s="83" t="s">
        <v>194</v>
      </c>
      <c r="E73" s="85">
        <v>3</v>
      </c>
      <c r="F73" s="85" t="s">
        <v>194</v>
      </c>
      <c r="G73" s="87">
        <v>4</v>
      </c>
      <c r="H73" s="87" t="s">
        <v>194</v>
      </c>
      <c r="I73" s="87" t="s">
        <v>194</v>
      </c>
      <c r="J73" s="87">
        <v>2</v>
      </c>
      <c r="K73" s="87">
        <v>1</v>
      </c>
      <c r="L73" s="80">
        <v>8</v>
      </c>
      <c r="M73" s="81">
        <v>7</v>
      </c>
      <c r="N73" s="95">
        <v>29</v>
      </c>
      <c r="P73" s="14"/>
    </row>
    <row r="74" spans="1:16" ht="15.75" customHeight="1" x14ac:dyDescent="0.25">
      <c r="A74" s="11" t="s">
        <v>89</v>
      </c>
      <c r="B74" s="47">
        <v>331707</v>
      </c>
      <c r="C74" s="83">
        <v>1</v>
      </c>
      <c r="D74" s="83">
        <v>1</v>
      </c>
      <c r="E74" s="85">
        <v>5</v>
      </c>
      <c r="F74" s="85">
        <v>6</v>
      </c>
      <c r="G74" s="87">
        <v>13</v>
      </c>
      <c r="H74" s="87">
        <v>12</v>
      </c>
      <c r="I74" s="87">
        <v>4</v>
      </c>
      <c r="J74" s="87">
        <v>2</v>
      </c>
      <c r="K74" s="87" t="s">
        <v>194</v>
      </c>
      <c r="L74" s="80">
        <v>8</v>
      </c>
      <c r="M74" s="81">
        <v>7</v>
      </c>
      <c r="N74" s="95">
        <v>47</v>
      </c>
      <c r="P74" s="14"/>
    </row>
    <row r="75" spans="1:16" ht="15.75" customHeight="1" x14ac:dyDescent="0.25">
      <c r="A75" s="11" t="s">
        <v>90</v>
      </c>
      <c r="B75" s="47">
        <v>331708</v>
      </c>
      <c r="C75" s="83">
        <v>5</v>
      </c>
      <c r="D75" s="83" t="s">
        <v>194</v>
      </c>
      <c r="E75" s="85">
        <v>2</v>
      </c>
      <c r="F75" s="85">
        <v>2</v>
      </c>
      <c r="G75" s="87">
        <v>4</v>
      </c>
      <c r="H75" s="87">
        <v>5</v>
      </c>
      <c r="I75" s="87">
        <v>1</v>
      </c>
      <c r="J75" s="87" t="s">
        <v>194</v>
      </c>
      <c r="K75" s="87" t="s">
        <v>194</v>
      </c>
      <c r="L75" s="80">
        <v>8</v>
      </c>
      <c r="M75" s="81">
        <v>7</v>
      </c>
      <c r="N75" s="95">
        <v>40</v>
      </c>
      <c r="P75" s="14"/>
    </row>
    <row r="76" spans="1:16" ht="15.75" customHeight="1" x14ac:dyDescent="0.25">
      <c r="A76" s="11" t="s">
        <v>91</v>
      </c>
      <c r="B76" s="47">
        <v>331709</v>
      </c>
      <c r="C76" s="83">
        <v>3</v>
      </c>
      <c r="D76" s="83">
        <v>1</v>
      </c>
      <c r="E76" s="85">
        <v>5</v>
      </c>
      <c r="F76" s="85">
        <v>1</v>
      </c>
      <c r="G76" s="87">
        <v>5</v>
      </c>
      <c r="H76" s="87">
        <v>2</v>
      </c>
      <c r="I76" s="87" t="s">
        <v>194</v>
      </c>
      <c r="J76" s="87" t="s">
        <v>194</v>
      </c>
      <c r="K76" s="87" t="s">
        <v>194</v>
      </c>
      <c r="L76" s="80">
        <v>8</v>
      </c>
      <c r="M76" s="81">
        <v>7</v>
      </c>
      <c r="N76" s="95">
        <v>20</v>
      </c>
      <c r="P76" s="14"/>
    </row>
    <row r="77" spans="1:16" ht="15.75" customHeight="1" x14ac:dyDescent="0.25">
      <c r="A77" s="11" t="s">
        <v>92</v>
      </c>
      <c r="B77" s="47">
        <v>331710</v>
      </c>
      <c r="C77" s="83">
        <v>3</v>
      </c>
      <c r="D77" s="83">
        <v>2</v>
      </c>
      <c r="E77" s="85">
        <v>8</v>
      </c>
      <c r="F77" s="85" t="s">
        <v>194</v>
      </c>
      <c r="G77" s="87">
        <v>4</v>
      </c>
      <c r="H77" s="87">
        <v>3</v>
      </c>
      <c r="I77" s="87" t="s">
        <v>194</v>
      </c>
      <c r="J77" s="87" t="s">
        <v>194</v>
      </c>
      <c r="K77" s="87" t="s">
        <v>194</v>
      </c>
      <c r="L77" s="80">
        <v>8</v>
      </c>
      <c r="M77" s="81">
        <v>7</v>
      </c>
      <c r="N77" s="95">
        <v>9</v>
      </c>
      <c r="P77" s="14"/>
    </row>
    <row r="78" spans="1:16" ht="15.75" customHeight="1" x14ac:dyDescent="0.25">
      <c r="A78" s="11" t="s">
        <v>93</v>
      </c>
      <c r="B78" s="47">
        <v>331711</v>
      </c>
      <c r="C78" s="83">
        <v>7</v>
      </c>
      <c r="D78" s="83">
        <v>9</v>
      </c>
      <c r="E78" s="85">
        <v>1</v>
      </c>
      <c r="F78" s="85">
        <v>1</v>
      </c>
      <c r="G78" s="87">
        <v>5</v>
      </c>
      <c r="H78" s="87">
        <v>1</v>
      </c>
      <c r="I78" s="87">
        <v>9</v>
      </c>
      <c r="J78" s="87" t="s">
        <v>194</v>
      </c>
      <c r="K78" s="87" t="s">
        <v>194</v>
      </c>
      <c r="L78" s="80">
        <v>8</v>
      </c>
      <c r="M78" s="81">
        <v>7</v>
      </c>
      <c r="N78" s="95">
        <v>42</v>
      </c>
      <c r="P78" s="14"/>
    </row>
    <row r="79" spans="1:16" ht="15.75" customHeight="1" x14ac:dyDescent="0.25">
      <c r="A79" s="11" t="s">
        <v>94</v>
      </c>
      <c r="B79" s="47">
        <v>331712</v>
      </c>
      <c r="C79" s="83">
        <v>2</v>
      </c>
      <c r="D79" s="83">
        <v>5</v>
      </c>
      <c r="E79" s="85">
        <v>2</v>
      </c>
      <c r="F79" s="85">
        <v>4</v>
      </c>
      <c r="G79" s="87">
        <v>5</v>
      </c>
      <c r="H79" s="87">
        <v>11</v>
      </c>
      <c r="I79" s="87">
        <v>1</v>
      </c>
      <c r="J79" s="87">
        <v>1</v>
      </c>
      <c r="K79" s="87" t="s">
        <v>194</v>
      </c>
      <c r="L79" s="80">
        <v>8</v>
      </c>
      <c r="M79" s="81">
        <v>7</v>
      </c>
      <c r="N79" s="95">
        <v>26</v>
      </c>
      <c r="P79" s="14"/>
    </row>
    <row r="80" spans="1:16" ht="15.75" customHeight="1" x14ac:dyDescent="0.25">
      <c r="A80" s="15" t="s">
        <v>95</v>
      </c>
      <c r="B80" s="47">
        <v>331713</v>
      </c>
      <c r="C80" s="83">
        <v>1</v>
      </c>
      <c r="D80" s="83">
        <v>1</v>
      </c>
      <c r="E80" s="85">
        <v>4</v>
      </c>
      <c r="F80" s="85" t="s">
        <v>194</v>
      </c>
      <c r="G80" s="87" t="s">
        <v>194</v>
      </c>
      <c r="H80" s="87" t="s">
        <v>194</v>
      </c>
      <c r="I80" s="87">
        <v>3</v>
      </c>
      <c r="J80" s="87" t="s">
        <v>194</v>
      </c>
      <c r="K80" s="87" t="s">
        <v>194</v>
      </c>
      <c r="L80" s="80">
        <v>8</v>
      </c>
      <c r="M80" s="81">
        <v>7</v>
      </c>
      <c r="N80" s="95">
        <v>20</v>
      </c>
      <c r="P80" s="14"/>
    </row>
    <row r="81" spans="1:29" ht="15.75" customHeight="1" x14ac:dyDescent="0.25">
      <c r="A81" s="15" t="s">
        <v>96</v>
      </c>
      <c r="B81" s="47">
        <v>331714</v>
      </c>
      <c r="C81" s="83" t="s">
        <v>194</v>
      </c>
      <c r="D81" s="83" t="s">
        <v>194</v>
      </c>
      <c r="E81" s="85">
        <v>1</v>
      </c>
      <c r="F81" s="85" t="s">
        <v>194</v>
      </c>
      <c r="G81" s="87">
        <v>3</v>
      </c>
      <c r="H81" s="87" t="s">
        <v>194</v>
      </c>
      <c r="I81" s="87" t="s">
        <v>194</v>
      </c>
      <c r="J81" s="87" t="s">
        <v>194</v>
      </c>
      <c r="K81" s="87" t="s">
        <v>194</v>
      </c>
      <c r="L81" s="80">
        <v>8</v>
      </c>
      <c r="M81" s="81">
        <v>7</v>
      </c>
      <c r="N81" s="95">
        <v>22</v>
      </c>
      <c r="P81" s="14"/>
    </row>
    <row r="82" spans="1:29" ht="15.75" customHeight="1" x14ac:dyDescent="0.25">
      <c r="A82" s="15" t="s">
        <v>97</v>
      </c>
      <c r="B82" s="47">
        <v>331715</v>
      </c>
      <c r="C82" s="83">
        <v>1</v>
      </c>
      <c r="D82" s="83">
        <v>1</v>
      </c>
      <c r="E82" s="85">
        <v>5</v>
      </c>
      <c r="F82" s="85">
        <v>1</v>
      </c>
      <c r="G82" s="87">
        <v>14</v>
      </c>
      <c r="H82" s="87">
        <v>14</v>
      </c>
      <c r="I82" s="87">
        <v>9</v>
      </c>
      <c r="J82" s="87">
        <v>7</v>
      </c>
      <c r="K82" s="87">
        <v>7</v>
      </c>
      <c r="L82" s="80">
        <v>8</v>
      </c>
      <c r="M82" s="81">
        <v>7</v>
      </c>
      <c r="N82" s="95">
        <v>45</v>
      </c>
      <c r="P82" s="14"/>
    </row>
    <row r="83" spans="1:29" ht="15.75" customHeight="1" x14ac:dyDescent="0.25">
      <c r="A83" s="15" t="s">
        <v>98</v>
      </c>
      <c r="B83" s="47">
        <v>331716</v>
      </c>
      <c r="C83" s="83" t="s">
        <v>194</v>
      </c>
      <c r="D83" s="83" t="s">
        <v>194</v>
      </c>
      <c r="E83" s="85">
        <v>5</v>
      </c>
      <c r="F83" s="85">
        <v>3</v>
      </c>
      <c r="G83" s="87">
        <v>2</v>
      </c>
      <c r="H83" s="87">
        <v>4</v>
      </c>
      <c r="I83" s="87" t="s">
        <v>194</v>
      </c>
      <c r="J83" s="87" t="s">
        <v>194</v>
      </c>
      <c r="K83" s="87" t="s">
        <v>194</v>
      </c>
      <c r="L83" s="80">
        <v>8</v>
      </c>
      <c r="M83" s="81">
        <v>7</v>
      </c>
      <c r="N83" s="95">
        <v>35</v>
      </c>
      <c r="P83" s="14"/>
    </row>
    <row r="84" spans="1:29" ht="15.75" customHeight="1" x14ac:dyDescent="0.25">
      <c r="A84" s="15" t="s">
        <v>99</v>
      </c>
      <c r="B84" s="47">
        <v>331717</v>
      </c>
      <c r="C84" s="83">
        <v>1</v>
      </c>
      <c r="D84" s="83">
        <v>1</v>
      </c>
      <c r="E84" s="85" t="s">
        <v>150</v>
      </c>
      <c r="F84" s="85" t="s">
        <v>150</v>
      </c>
      <c r="G84" s="87">
        <v>3</v>
      </c>
      <c r="H84" s="87">
        <v>3</v>
      </c>
      <c r="I84" s="87" t="s">
        <v>194</v>
      </c>
      <c r="J84" s="87" t="s">
        <v>194</v>
      </c>
      <c r="K84" s="87" t="s">
        <v>194</v>
      </c>
      <c r="L84" s="80">
        <v>8</v>
      </c>
      <c r="M84" s="81">
        <v>7</v>
      </c>
      <c r="N84" s="95">
        <v>30</v>
      </c>
      <c r="P84" s="14"/>
    </row>
    <row r="85" spans="1:29" ht="15.75" customHeight="1" x14ac:dyDescent="0.25">
      <c r="A85" s="15" t="s">
        <v>100</v>
      </c>
      <c r="B85" s="47">
        <v>331718</v>
      </c>
      <c r="C85" s="83" t="s">
        <v>150</v>
      </c>
      <c r="D85" s="83" t="s">
        <v>150</v>
      </c>
      <c r="E85" s="85" t="s">
        <v>150</v>
      </c>
      <c r="F85" s="85" t="s">
        <v>150</v>
      </c>
      <c r="G85" s="87" t="s">
        <v>150</v>
      </c>
      <c r="H85" s="87" t="s">
        <v>150</v>
      </c>
      <c r="I85" s="87" t="s">
        <v>150</v>
      </c>
      <c r="J85" s="87" t="s">
        <v>150</v>
      </c>
      <c r="K85" s="87" t="s">
        <v>150</v>
      </c>
      <c r="L85" s="80">
        <v>8</v>
      </c>
      <c r="M85" s="81">
        <v>7</v>
      </c>
      <c r="N85" s="95">
        <v>35</v>
      </c>
      <c r="P85" s="14"/>
    </row>
    <row r="86" spans="1:29" ht="15.75" customHeight="1" x14ac:dyDescent="0.25">
      <c r="A86" s="15" t="s">
        <v>101</v>
      </c>
      <c r="B86" s="47">
        <v>331719</v>
      </c>
      <c r="C86" s="83" t="s">
        <v>150</v>
      </c>
      <c r="D86" s="83" t="s">
        <v>150</v>
      </c>
      <c r="E86" s="85">
        <v>2</v>
      </c>
      <c r="F86" s="85" t="s">
        <v>194</v>
      </c>
      <c r="G86" s="87">
        <v>1</v>
      </c>
      <c r="H86" s="87">
        <v>5</v>
      </c>
      <c r="I86" s="87">
        <v>3</v>
      </c>
      <c r="J86" s="87" t="s">
        <v>194</v>
      </c>
      <c r="K86" s="87" t="s">
        <v>194</v>
      </c>
      <c r="L86" s="80">
        <v>8</v>
      </c>
      <c r="M86" s="81">
        <v>7</v>
      </c>
      <c r="N86" s="95">
        <v>13</v>
      </c>
      <c r="P86" s="14"/>
    </row>
    <row r="87" spans="1:29" ht="15.75" customHeight="1" x14ac:dyDescent="0.25">
      <c r="A87" s="16"/>
      <c r="B87" s="17" t="s">
        <v>102</v>
      </c>
      <c r="C87" s="18">
        <f t="shared" ref="C87:M87" si="0">AVERAGE(C12:C86)</f>
        <v>3.3913043478260869</v>
      </c>
      <c r="D87" s="18">
        <f t="shared" si="0"/>
        <v>3.1166666666666667</v>
      </c>
      <c r="E87" s="18">
        <f t="shared" si="0"/>
        <v>3.0350877192982457</v>
      </c>
      <c r="F87" s="18">
        <f t="shared" si="0"/>
        <v>2.5333333333333332</v>
      </c>
      <c r="G87" s="18">
        <f t="shared" si="0"/>
        <v>5.193548387096774</v>
      </c>
      <c r="H87" s="18">
        <f t="shared" si="0"/>
        <v>6.2692307692307692</v>
      </c>
      <c r="I87" s="18">
        <f t="shared" si="0"/>
        <v>4.7441860465116283</v>
      </c>
      <c r="J87" s="18">
        <f t="shared" si="0"/>
        <v>3.8484848484848486</v>
      </c>
      <c r="K87" s="18">
        <f t="shared" si="0"/>
        <v>3.0588235294117645</v>
      </c>
      <c r="L87" s="18">
        <f t="shared" si="0"/>
        <v>8</v>
      </c>
      <c r="M87" s="18">
        <f t="shared" si="0"/>
        <v>7</v>
      </c>
      <c r="N87" s="18">
        <f>AVERAGE(N12:N78)</f>
        <v>27.791044776119403</v>
      </c>
      <c r="Q87" s="19"/>
    </row>
    <row r="88" spans="1:29" ht="30" customHeight="1" x14ac:dyDescent="0.25">
      <c r="A88" s="16"/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A89" s="16"/>
      <c r="B89" s="17"/>
    </row>
    <row r="90" spans="1:29" ht="15.75" customHeight="1" x14ac:dyDescent="0.25">
      <c r="A90" s="16"/>
      <c r="B90" s="3" t="s">
        <v>104</v>
      </c>
      <c r="C90" s="4">
        <f>COUNT(C12:C78)</f>
        <v>65</v>
      </c>
      <c r="D90" s="4">
        <f>COUNT(D12:D78)</f>
        <v>56</v>
      </c>
      <c r="E90" s="4">
        <f>COUNT(MFDS!E12:E77)</f>
        <v>43</v>
      </c>
      <c r="F90" s="4">
        <f>COUNT(MFDS!F12:F77)</f>
        <v>44</v>
      </c>
      <c r="G90" s="4">
        <f>COUNT(MFDS!G12:G77)</f>
        <v>54</v>
      </c>
      <c r="H90" s="4">
        <f>COUNT(MFDS!H12:H77)</f>
        <v>32</v>
      </c>
      <c r="I90" s="4">
        <f>COUNT(MFDS!I12:I77)</f>
        <v>29</v>
      </c>
      <c r="J90" s="4">
        <f>COUNT(MFDS!J12:J77)</f>
        <v>30</v>
      </c>
      <c r="K90" s="4">
        <f>COUNT(MFDS!K12:K77)</f>
        <v>21</v>
      </c>
      <c r="L90" s="4">
        <f>COUNT(MFDS!L12:L77)</f>
        <v>66</v>
      </c>
      <c r="M90" s="4">
        <f>COUNT(M12:M78)</f>
        <v>67</v>
      </c>
      <c r="N90" s="4">
        <f>COUNT(N12:N78)</f>
        <v>67</v>
      </c>
    </row>
    <row r="91" spans="1:29" ht="15.75" customHeight="1" x14ac:dyDescent="0.25">
      <c r="A91" s="16"/>
      <c r="B91" s="3" t="s">
        <v>105</v>
      </c>
      <c r="C91" s="4">
        <f>COUNTIF(TOC!C12:C77,"&gt;="&amp;C88)</f>
        <v>29</v>
      </c>
      <c r="D91" s="4">
        <f>COUNTIF(TOC!D12:D77,"&gt;="&amp;D88)</f>
        <v>12</v>
      </c>
      <c r="E91" s="4">
        <f>COUNTIF(MFDS!E12:E77,"&gt;="&amp;E88)</f>
        <v>11</v>
      </c>
      <c r="F91" s="4">
        <f>COUNTIF(MFDS!F12:F77,"&gt;="&amp;F88)</f>
        <v>20</v>
      </c>
      <c r="G91" s="4">
        <f>COUNTIF(MFDS!G12:G77,"&gt;="&amp;G88)</f>
        <v>39</v>
      </c>
      <c r="H91" s="4">
        <f>COUNTIF(MFDS!H12:H77,"&gt;="&amp;H88)</f>
        <v>14</v>
      </c>
      <c r="I91" s="4">
        <f>COUNTIF(MFDS!I12:I77,"&gt;="&amp;I88)</f>
        <v>6</v>
      </c>
      <c r="J91" s="4">
        <f>COUNTIF(MFDS!J12:J77,"&gt;="&amp;J88)</f>
        <v>10</v>
      </c>
      <c r="K91" s="4">
        <f>COUNTIF(MFDS!K12:K77,"&gt;="&amp;K88)</f>
        <v>3</v>
      </c>
      <c r="L91" s="4">
        <f>COUNTIF(MFDS!L12:L77,"&gt;="&amp;L88)</f>
        <v>66</v>
      </c>
      <c r="M91" s="4">
        <f>COUNTIF(M12:M78,"&gt;="&amp;M88)</f>
        <v>67</v>
      </c>
      <c r="N91" s="4">
        <f>COUNTIF(N12:N78,"&gt;="&amp;N88)</f>
        <v>19</v>
      </c>
    </row>
    <row r="92" spans="1:29" ht="15.75" customHeight="1" x14ac:dyDescent="0.25">
      <c r="A92" s="16"/>
      <c r="B92" s="3" t="s">
        <v>106</v>
      </c>
      <c r="C92" s="5">
        <f t="shared" ref="C92:J92" si="2">ROUNDUP((C91*100)/C90,2)</f>
        <v>44.62</v>
      </c>
      <c r="D92" s="5">
        <f t="shared" si="2"/>
        <v>21.430000000000003</v>
      </c>
      <c r="E92" s="5">
        <f t="shared" si="2"/>
        <v>25.59</v>
      </c>
      <c r="F92" s="5">
        <f t="shared" si="2"/>
        <v>45.46</v>
      </c>
      <c r="G92" s="5">
        <f t="shared" si="2"/>
        <v>72.23</v>
      </c>
      <c r="H92" s="5">
        <f t="shared" si="2"/>
        <v>43.75</v>
      </c>
      <c r="I92" s="5">
        <f t="shared" si="2"/>
        <v>20.69</v>
      </c>
      <c r="J92" s="5">
        <f t="shared" si="2"/>
        <v>33.339999999999996</v>
      </c>
      <c r="K92" s="5" t="s">
        <v>107</v>
      </c>
      <c r="L92" s="5">
        <f t="shared" ref="L92:N92" si="3">ROUNDUP((L91*100)/L90,2)</f>
        <v>100</v>
      </c>
      <c r="M92" s="5">
        <f t="shared" si="3"/>
        <v>100</v>
      </c>
      <c r="N92" s="5">
        <f t="shared" si="3"/>
        <v>28.360000000000003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A93" s="16"/>
      <c r="B93" s="20" t="s">
        <v>108</v>
      </c>
      <c r="C93" s="5">
        <f t="shared" ref="C93:J93" si="4">IF(C92&gt;=$C97,3,IF(C92&gt;=$C96,(2+(C92-55)/10),IF(C92&gt;=$C95,(1+(C92-45)/10),1)))</f>
        <v>1</v>
      </c>
      <c r="D93" s="5">
        <f t="shared" si="4"/>
        <v>1</v>
      </c>
      <c r="E93" s="5">
        <f t="shared" si="4"/>
        <v>1</v>
      </c>
      <c r="F93" s="5">
        <f t="shared" si="4"/>
        <v>1.046</v>
      </c>
      <c r="G93" s="5">
        <f t="shared" si="4"/>
        <v>3</v>
      </c>
      <c r="H93" s="5">
        <f t="shared" si="4"/>
        <v>1</v>
      </c>
      <c r="I93" s="5">
        <f t="shared" si="4"/>
        <v>1</v>
      </c>
      <c r="J93" s="5">
        <f t="shared" si="4"/>
        <v>1</v>
      </c>
      <c r="K93" s="5">
        <v>0</v>
      </c>
      <c r="L93" s="5">
        <f t="shared" ref="L93:N93" si="5">IF(L92&gt;=$C97,3,IF(L92&gt;=$C96,(2+(L92-55)/10),IF(L92&gt;=$C95,(1+(L92-45)/10),1)))</f>
        <v>3</v>
      </c>
      <c r="M93" s="5">
        <f t="shared" si="5"/>
        <v>3</v>
      </c>
      <c r="N93" s="5">
        <f t="shared" si="5"/>
        <v>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6">C93</f>
        <v>1</v>
      </c>
      <c r="D101" s="18">
        <f t="shared" si="6"/>
        <v>1</v>
      </c>
      <c r="E101" s="18">
        <f t="shared" si="6"/>
        <v>1</v>
      </c>
      <c r="F101" s="18">
        <f t="shared" si="6"/>
        <v>1.046</v>
      </c>
      <c r="G101" s="18">
        <f t="shared" si="6"/>
        <v>3</v>
      </c>
      <c r="H101" s="18">
        <f t="shared" si="6"/>
        <v>1</v>
      </c>
      <c r="I101" s="18">
        <f t="shared" si="6"/>
        <v>1</v>
      </c>
      <c r="J101" s="18">
        <f t="shared" si="6"/>
        <v>1</v>
      </c>
      <c r="K101" s="18">
        <f t="shared" si="6"/>
        <v>0</v>
      </c>
      <c r="L101" s="18">
        <f t="shared" ref="L101:P101" si="7">$M93</f>
        <v>3</v>
      </c>
      <c r="M101" s="18">
        <f t="shared" si="7"/>
        <v>3</v>
      </c>
      <c r="N101" s="18">
        <f t="shared" si="7"/>
        <v>3</v>
      </c>
      <c r="O101" s="18">
        <f t="shared" si="7"/>
        <v>3</v>
      </c>
      <c r="P101" s="18">
        <f t="shared" si="7"/>
        <v>3</v>
      </c>
      <c r="Q101" s="18" t="s">
        <v>195</v>
      </c>
      <c r="R101" s="18">
        <f t="shared" ref="R101:V101" si="8">$N93</f>
        <v>1</v>
      </c>
      <c r="S101" s="18">
        <f t="shared" si="8"/>
        <v>1</v>
      </c>
      <c r="T101" s="18">
        <f t="shared" si="8"/>
        <v>1</v>
      </c>
      <c r="U101" s="18">
        <f t="shared" si="8"/>
        <v>1</v>
      </c>
      <c r="V101" s="18">
        <f t="shared" si="8"/>
        <v>1</v>
      </c>
      <c r="W101" s="18" t="s">
        <v>195</v>
      </c>
    </row>
    <row r="102" spans="1:23" ht="15.75" customHeight="1" x14ac:dyDescent="0.25"/>
    <row r="103" spans="1:23" ht="15.75" customHeight="1" x14ac:dyDescent="0.25">
      <c r="C103" s="96" t="s">
        <v>108</v>
      </c>
      <c r="D103" s="97"/>
      <c r="E103" s="97"/>
      <c r="F103" s="97"/>
      <c r="G103" s="97"/>
      <c r="H103" s="98"/>
      <c r="I103" s="24"/>
      <c r="J103" s="24"/>
      <c r="K103" s="24"/>
      <c r="L103" s="24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2</v>
      </c>
      <c r="D105" s="18">
        <f>SUMIF($C$100:$X$100,"CO2",$C$101:$X$101)/COUNTIF($C$100:$X$100,"CO2")</f>
        <v>1.5</v>
      </c>
      <c r="E105" s="18">
        <f>SUMIF($C$100:$X$100,"CO3",$C$101:$X$101)/COUNTIF($C$100:$X$100,"CO3")</f>
        <v>1.5</v>
      </c>
      <c r="F105" s="18">
        <f>SUMIF($C$100:$X$100,"CO4",$C$101:$X$101)/COUNTIF($C$100:$X$100,"CO4")</f>
        <v>1.5115000000000001</v>
      </c>
      <c r="G105" s="99">
        <f>SUMIF($C$100:$X$100,"CO5",$C$101:$X$101)/COUNTIF($C$100:$X$100,"CO5")</f>
        <v>1.3333333333333333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9">$N93</f>
        <v>1</v>
      </c>
      <c r="D106" s="18">
        <f t="shared" si="9"/>
        <v>1</v>
      </c>
      <c r="E106" s="18">
        <f t="shared" si="9"/>
        <v>1</v>
      </c>
      <c r="F106" s="18">
        <f t="shared" si="9"/>
        <v>1</v>
      </c>
      <c r="G106" s="99">
        <f t="shared" si="9"/>
        <v>1</v>
      </c>
      <c r="H106" s="100"/>
    </row>
    <row r="107" spans="1:23" ht="45.75" customHeight="1" x14ac:dyDescent="0.25">
      <c r="A107" s="102" t="s">
        <v>123</v>
      </c>
      <c r="B107" s="98"/>
      <c r="C107" s="6">
        <f t="shared" ref="C107:G107" si="10">(0.8*C106+0.2*C105)</f>
        <v>1.2000000000000002</v>
      </c>
      <c r="D107" s="6">
        <f t="shared" si="10"/>
        <v>1.1000000000000001</v>
      </c>
      <c r="E107" s="6">
        <f t="shared" si="10"/>
        <v>1.1000000000000001</v>
      </c>
      <c r="F107" s="6">
        <f t="shared" si="10"/>
        <v>1.1023000000000001</v>
      </c>
      <c r="G107" s="103">
        <f t="shared" si="10"/>
        <v>1.0666666666666667</v>
      </c>
      <c r="H107" s="104"/>
      <c r="K107" s="25"/>
    </row>
    <row r="108" spans="1:23" ht="15.75" customHeight="1" x14ac:dyDescent="0.25"/>
    <row r="109" spans="1:23" ht="15.75" customHeight="1" x14ac:dyDescent="0.25">
      <c r="B109" s="105" t="s">
        <v>124</v>
      </c>
      <c r="C109" s="97"/>
      <c r="D109" s="97"/>
      <c r="E109" s="97"/>
      <c r="F109" s="97"/>
      <c r="G109" s="97"/>
      <c r="H109" s="97"/>
      <c r="I109" s="98"/>
      <c r="J109" s="26">
        <f>AVERAGE(C107:H107)</f>
        <v>1.1137933333333332</v>
      </c>
    </row>
    <row r="110" spans="1:23" ht="15.75" customHeight="1" x14ac:dyDescent="0.25"/>
    <row r="111" spans="1:23" ht="15.75" customHeight="1" x14ac:dyDescent="0.25">
      <c r="A111" s="27"/>
    </row>
    <row r="112" spans="1:23" ht="15.75" customHeight="1" x14ac:dyDescent="0.25"/>
    <row r="113" spans="2:18" ht="15.75" customHeight="1" x14ac:dyDescent="0.25">
      <c r="B113" s="96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24"/>
      <c r="P113" s="24"/>
      <c r="Q113" s="24"/>
      <c r="R113" s="28"/>
    </row>
    <row r="114" spans="2:18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8" ht="15.75" customHeight="1" x14ac:dyDescent="0.25">
      <c r="B115" s="29" t="s">
        <v>158</v>
      </c>
      <c r="C115" s="47">
        <v>3</v>
      </c>
      <c r="D115" s="47">
        <v>2</v>
      </c>
      <c r="E115" s="47">
        <v>1</v>
      </c>
      <c r="F115" s="47">
        <v>1</v>
      </c>
      <c r="G115" s="47">
        <v>2</v>
      </c>
      <c r="H115" s="47"/>
      <c r="I115" s="47"/>
      <c r="J115" s="47"/>
      <c r="K115" s="47"/>
      <c r="L115" s="47"/>
      <c r="M115" s="47"/>
      <c r="N115" s="88">
        <v>1</v>
      </c>
    </row>
    <row r="116" spans="2:18" ht="15.75" customHeight="1" x14ac:dyDescent="0.25">
      <c r="B116" s="29" t="s">
        <v>159</v>
      </c>
      <c r="C116" s="47">
        <v>3</v>
      </c>
      <c r="D116" s="47">
        <v>2</v>
      </c>
      <c r="E116" s="47">
        <v>2</v>
      </c>
      <c r="F116" s="47">
        <v>2</v>
      </c>
      <c r="G116" s="47">
        <v>3</v>
      </c>
      <c r="H116" s="47"/>
      <c r="I116" s="47"/>
      <c r="J116" s="47"/>
      <c r="K116" s="47"/>
      <c r="L116" s="47"/>
      <c r="M116" s="47"/>
      <c r="N116" s="88">
        <v>2</v>
      </c>
    </row>
    <row r="117" spans="2:18" ht="15.75" customHeight="1" x14ac:dyDescent="0.25">
      <c r="B117" s="29" t="s">
        <v>160</v>
      </c>
      <c r="C117" s="47">
        <v>3</v>
      </c>
      <c r="D117" s="47">
        <v>3</v>
      </c>
      <c r="E117" s="47">
        <v>2</v>
      </c>
      <c r="F117" s="47">
        <v>2</v>
      </c>
      <c r="G117" s="47">
        <v>3</v>
      </c>
      <c r="H117" s="47"/>
      <c r="I117" s="47"/>
      <c r="J117" s="47"/>
      <c r="K117" s="47"/>
      <c r="L117" s="47"/>
      <c r="M117" s="47"/>
      <c r="N117" s="88"/>
    </row>
    <row r="118" spans="2:18" ht="15.75" customHeight="1" x14ac:dyDescent="0.25">
      <c r="B118" s="29" t="s">
        <v>161</v>
      </c>
      <c r="C118" s="47">
        <v>3</v>
      </c>
      <c r="D118" s="47">
        <v>2</v>
      </c>
      <c r="E118" s="47">
        <v>1</v>
      </c>
      <c r="F118" s="47">
        <v>1</v>
      </c>
      <c r="G118" s="47">
        <v>2</v>
      </c>
      <c r="H118" s="47"/>
      <c r="I118" s="47"/>
      <c r="J118" s="47"/>
      <c r="K118" s="47"/>
      <c r="L118" s="47"/>
      <c r="M118" s="47"/>
      <c r="N118" s="88"/>
    </row>
    <row r="119" spans="2:18" ht="15.75" customHeight="1" x14ac:dyDescent="0.25">
      <c r="B119" s="29" t="s">
        <v>162</v>
      </c>
      <c r="C119" s="89">
        <v>3</v>
      </c>
      <c r="D119" s="89">
        <v>2</v>
      </c>
      <c r="E119" s="89">
        <v>2</v>
      </c>
      <c r="F119" s="89">
        <v>1</v>
      </c>
      <c r="G119" s="89">
        <v>2</v>
      </c>
      <c r="H119" s="89"/>
      <c r="I119" s="89"/>
      <c r="J119" s="89"/>
      <c r="K119" s="89">
        <v>2</v>
      </c>
      <c r="L119" s="89">
        <v>2</v>
      </c>
      <c r="M119" s="89">
        <v>1</v>
      </c>
      <c r="N119" s="89">
        <v>3</v>
      </c>
    </row>
    <row r="120" spans="2:18" ht="15.75" customHeight="1" x14ac:dyDescent="0.25">
      <c r="B120" s="29" t="s">
        <v>157</v>
      </c>
      <c r="C120" s="30">
        <f t="shared" ref="C120:N120" si="11">SUM(C115:C119)/5</f>
        <v>3</v>
      </c>
      <c r="D120" s="30">
        <f t="shared" si="11"/>
        <v>2.2000000000000002</v>
      </c>
      <c r="E120" s="30">
        <f t="shared" si="11"/>
        <v>1.6</v>
      </c>
      <c r="F120" s="30">
        <f t="shared" si="11"/>
        <v>1.4</v>
      </c>
      <c r="G120" s="30">
        <f t="shared" si="11"/>
        <v>2.4</v>
      </c>
      <c r="H120" s="30">
        <f t="shared" si="11"/>
        <v>0</v>
      </c>
      <c r="I120" s="30">
        <f t="shared" si="11"/>
        <v>0</v>
      </c>
      <c r="J120" s="30">
        <f t="shared" si="11"/>
        <v>0</v>
      </c>
      <c r="K120" s="30">
        <f t="shared" si="11"/>
        <v>0.4</v>
      </c>
      <c r="L120" s="30">
        <f t="shared" si="11"/>
        <v>0.4</v>
      </c>
      <c r="M120" s="30">
        <f t="shared" si="11"/>
        <v>0.2</v>
      </c>
      <c r="N120" s="30">
        <f t="shared" si="11"/>
        <v>1.2</v>
      </c>
    </row>
    <row r="121" spans="2:18" ht="15.75" customHeight="1" x14ac:dyDescent="0.25"/>
    <row r="122" spans="2:18" ht="15.75" customHeight="1" x14ac:dyDescent="0.25">
      <c r="B122" s="96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24"/>
      <c r="Q122" s="28"/>
    </row>
    <row r="123" spans="2:18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8" ht="15.75" customHeight="1" x14ac:dyDescent="0.25">
      <c r="B124" s="29" t="s">
        <v>158</v>
      </c>
      <c r="C124" s="6">
        <f>C107</f>
        <v>1.2000000000000002</v>
      </c>
      <c r="D124" s="18">
        <f t="shared" ref="D124:O124" si="12">(C115/3)*$C124</f>
        <v>1.2000000000000002</v>
      </c>
      <c r="E124" s="18">
        <f t="shared" si="12"/>
        <v>0.8</v>
      </c>
      <c r="F124" s="18">
        <f t="shared" si="12"/>
        <v>0.4</v>
      </c>
      <c r="G124" s="18">
        <f t="shared" si="12"/>
        <v>0.4</v>
      </c>
      <c r="H124" s="18">
        <f t="shared" si="12"/>
        <v>0.8</v>
      </c>
      <c r="I124" s="18">
        <f t="shared" si="12"/>
        <v>0</v>
      </c>
      <c r="J124" s="18">
        <f t="shared" si="12"/>
        <v>0</v>
      </c>
      <c r="K124" s="18">
        <f t="shared" si="12"/>
        <v>0</v>
      </c>
      <c r="L124" s="18">
        <f t="shared" si="12"/>
        <v>0</v>
      </c>
      <c r="M124" s="18">
        <f t="shared" si="12"/>
        <v>0</v>
      </c>
      <c r="N124" s="18">
        <f t="shared" si="12"/>
        <v>0</v>
      </c>
      <c r="O124" s="18">
        <f t="shared" si="12"/>
        <v>0.4</v>
      </c>
    </row>
    <row r="125" spans="2:18" ht="15.75" customHeight="1" x14ac:dyDescent="0.25">
      <c r="B125" s="29" t="s">
        <v>159</v>
      </c>
      <c r="C125" s="6">
        <f>D107</f>
        <v>1.1000000000000001</v>
      </c>
      <c r="D125" s="18">
        <f t="shared" ref="D125:E125" si="13">(C116/3)*$C125</f>
        <v>1.1000000000000001</v>
      </c>
      <c r="E125" s="18">
        <f t="shared" si="13"/>
        <v>0.73333333333333339</v>
      </c>
      <c r="F125" s="2">
        <v>1.91</v>
      </c>
      <c r="G125" s="18">
        <f t="shared" ref="G125:O125" si="14">(F116/3)*$C125</f>
        <v>0.73333333333333339</v>
      </c>
      <c r="H125" s="18">
        <f t="shared" si="14"/>
        <v>1.1000000000000001</v>
      </c>
      <c r="I125" s="18">
        <f t="shared" si="14"/>
        <v>0</v>
      </c>
      <c r="J125" s="18">
        <f t="shared" si="14"/>
        <v>0</v>
      </c>
      <c r="K125" s="18">
        <f t="shared" si="14"/>
        <v>0</v>
      </c>
      <c r="L125" s="18">
        <f t="shared" si="14"/>
        <v>0</v>
      </c>
      <c r="M125" s="18">
        <f t="shared" si="14"/>
        <v>0</v>
      </c>
      <c r="N125" s="18">
        <f t="shared" si="14"/>
        <v>0</v>
      </c>
      <c r="O125" s="18">
        <f t="shared" si="14"/>
        <v>0.73333333333333339</v>
      </c>
    </row>
    <row r="126" spans="2:18" ht="15.75" customHeight="1" x14ac:dyDescent="0.25">
      <c r="B126" s="29" t="s">
        <v>160</v>
      </c>
      <c r="C126" s="6">
        <f>E107</f>
        <v>1.1000000000000001</v>
      </c>
      <c r="D126" s="18">
        <f t="shared" ref="D126:E126" si="15">(C117/3)*$C126</f>
        <v>1.1000000000000001</v>
      </c>
      <c r="E126" s="18">
        <f t="shared" si="15"/>
        <v>1.1000000000000001</v>
      </c>
      <c r="F126" s="2">
        <v>2.84</v>
      </c>
      <c r="G126" s="18">
        <f t="shared" ref="G126:O126" si="16">(F117/3)*$C126</f>
        <v>0.73333333333333339</v>
      </c>
      <c r="H126" s="18">
        <f t="shared" si="16"/>
        <v>1.1000000000000001</v>
      </c>
      <c r="I126" s="18">
        <f t="shared" si="16"/>
        <v>0</v>
      </c>
      <c r="J126" s="18">
        <f t="shared" si="16"/>
        <v>0</v>
      </c>
      <c r="K126" s="18">
        <f t="shared" si="16"/>
        <v>0</v>
      </c>
      <c r="L126" s="18">
        <f t="shared" si="16"/>
        <v>0</v>
      </c>
      <c r="M126" s="18">
        <f t="shared" si="16"/>
        <v>0</v>
      </c>
      <c r="N126" s="18">
        <f t="shared" si="16"/>
        <v>0</v>
      </c>
      <c r="O126" s="18">
        <f t="shared" si="16"/>
        <v>0</v>
      </c>
    </row>
    <row r="127" spans="2:18" ht="15.75" customHeight="1" x14ac:dyDescent="0.25">
      <c r="B127" s="29" t="s">
        <v>161</v>
      </c>
      <c r="C127" s="6">
        <f>F107</f>
        <v>1.1023000000000001</v>
      </c>
      <c r="D127" s="18">
        <f t="shared" ref="D127:E127" si="17">(C118/3)*$C127</f>
        <v>1.1023000000000001</v>
      </c>
      <c r="E127" s="18">
        <f t="shared" si="17"/>
        <v>0.73486666666666667</v>
      </c>
      <c r="F127" s="2">
        <v>1.94</v>
      </c>
      <c r="G127" s="18">
        <f t="shared" ref="G127:O127" si="18">(F118/3)*$C127</f>
        <v>0.36743333333333333</v>
      </c>
      <c r="H127" s="18">
        <f t="shared" si="18"/>
        <v>0.73486666666666667</v>
      </c>
      <c r="I127" s="18">
        <f t="shared" si="18"/>
        <v>0</v>
      </c>
      <c r="J127" s="18">
        <f t="shared" si="18"/>
        <v>0</v>
      </c>
      <c r="K127" s="18">
        <f t="shared" si="18"/>
        <v>0</v>
      </c>
      <c r="L127" s="18">
        <f t="shared" si="18"/>
        <v>0</v>
      </c>
      <c r="M127" s="18">
        <f t="shared" si="18"/>
        <v>0</v>
      </c>
      <c r="N127" s="18">
        <f t="shared" si="18"/>
        <v>0</v>
      </c>
      <c r="O127" s="18">
        <f t="shared" si="18"/>
        <v>0</v>
      </c>
    </row>
    <row r="128" spans="2:18" ht="15.75" customHeight="1" x14ac:dyDescent="0.25">
      <c r="B128" s="29" t="s">
        <v>162</v>
      </c>
      <c r="C128" s="6">
        <f>G107</f>
        <v>1.0666666666666667</v>
      </c>
      <c r="D128" s="18">
        <f t="shared" ref="D128:E128" si="19">(C119/3)*$C128</f>
        <v>1.0666666666666667</v>
      </c>
      <c r="E128" s="18">
        <f t="shared" si="19"/>
        <v>0.71111111111111103</v>
      </c>
      <c r="F128" s="2">
        <v>2.87</v>
      </c>
      <c r="G128" s="18">
        <f t="shared" ref="G128:O128" si="20">(F119/3)*$C128</f>
        <v>0.35555555555555551</v>
      </c>
      <c r="H128" s="18">
        <f t="shared" si="20"/>
        <v>0.71111111111111103</v>
      </c>
      <c r="I128" s="18">
        <f t="shared" si="20"/>
        <v>0</v>
      </c>
      <c r="J128" s="18">
        <f t="shared" si="20"/>
        <v>0</v>
      </c>
      <c r="K128" s="18">
        <f t="shared" si="20"/>
        <v>0</v>
      </c>
      <c r="L128" s="18">
        <f t="shared" si="20"/>
        <v>0.71111111111111103</v>
      </c>
      <c r="M128" s="18">
        <f t="shared" si="20"/>
        <v>0.71111111111111103</v>
      </c>
      <c r="N128" s="18">
        <f t="shared" si="20"/>
        <v>0.35555555555555551</v>
      </c>
      <c r="O128" s="18">
        <f t="shared" si="20"/>
        <v>1.0666666666666667</v>
      </c>
    </row>
    <row r="129" spans="2:15" ht="15.75" customHeight="1" x14ac:dyDescent="0.25">
      <c r="B129" s="29" t="s">
        <v>157</v>
      </c>
      <c r="C129" s="31" t="s">
        <v>142</v>
      </c>
      <c r="D129" s="32">
        <f t="shared" ref="D129:O129" si="21">AVERAGE(D124:D128)</f>
        <v>1.1137933333333332</v>
      </c>
      <c r="E129" s="32">
        <f t="shared" si="21"/>
        <v>0.81586222222222227</v>
      </c>
      <c r="F129" s="32">
        <f t="shared" si="21"/>
        <v>1.9920000000000002</v>
      </c>
      <c r="G129" s="32">
        <f t="shared" si="21"/>
        <v>0.51793111111111112</v>
      </c>
      <c r="H129" s="32">
        <f t="shared" si="21"/>
        <v>0.88919555555555552</v>
      </c>
      <c r="I129" s="32">
        <f t="shared" si="21"/>
        <v>0</v>
      </c>
      <c r="J129" s="32">
        <f t="shared" si="21"/>
        <v>0</v>
      </c>
      <c r="K129" s="32">
        <f t="shared" si="21"/>
        <v>0</v>
      </c>
      <c r="L129" s="32">
        <f t="shared" si="21"/>
        <v>0.14222222222222219</v>
      </c>
      <c r="M129" s="32">
        <f t="shared" si="21"/>
        <v>0.14222222222222219</v>
      </c>
      <c r="N129" s="32">
        <f t="shared" si="21"/>
        <v>7.1111111111111097E-2</v>
      </c>
      <c r="O129" s="32">
        <f t="shared" si="21"/>
        <v>0.44000000000000006</v>
      </c>
    </row>
    <row r="130" spans="2:15" ht="15.75" customHeight="1" x14ac:dyDescent="0.25"/>
    <row r="131" spans="2:15" ht="15.75" customHeight="1" x14ac:dyDescent="0.25">
      <c r="B131" s="96" t="s">
        <v>143</v>
      </c>
      <c r="C131" s="97"/>
      <c r="D131" s="98"/>
      <c r="E131" s="24"/>
      <c r="F131" s="24"/>
      <c r="G131" s="24"/>
      <c r="H131" s="107" t="s">
        <v>144</v>
      </c>
      <c r="I131" s="107"/>
      <c r="J131" s="107"/>
      <c r="K131" s="107"/>
      <c r="L131" s="107"/>
      <c r="M131" s="107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29" t="s">
        <v>158</v>
      </c>
      <c r="C133" s="89">
        <v>3</v>
      </c>
      <c r="D133" s="89">
        <v>2</v>
      </c>
      <c r="H133" s="106" t="s">
        <v>158</v>
      </c>
      <c r="I133" s="106"/>
      <c r="J133" s="106"/>
      <c r="K133" s="106"/>
      <c r="L133" s="35">
        <f t="shared" ref="L133:M133" si="22">C133/3*$C124</f>
        <v>1.2000000000000002</v>
      </c>
      <c r="M133" s="35">
        <f t="shared" si="22"/>
        <v>0.8</v>
      </c>
    </row>
    <row r="134" spans="2:15" ht="15.75" customHeight="1" x14ac:dyDescent="0.25">
      <c r="B134" s="29" t="s">
        <v>159</v>
      </c>
      <c r="C134" s="89">
        <v>3</v>
      </c>
      <c r="D134" s="89">
        <v>2</v>
      </c>
      <c r="H134" s="106" t="s">
        <v>159</v>
      </c>
      <c r="I134" s="106"/>
      <c r="J134" s="106"/>
      <c r="K134" s="106"/>
      <c r="L134" s="35">
        <f t="shared" ref="L134:M134" si="23">C134/3*$C125</f>
        <v>1.1000000000000001</v>
      </c>
      <c r="M134" s="35">
        <f t="shared" si="23"/>
        <v>0.73333333333333339</v>
      </c>
    </row>
    <row r="135" spans="2:15" ht="15.75" customHeight="1" x14ac:dyDescent="0.25">
      <c r="B135" s="29" t="s">
        <v>160</v>
      </c>
      <c r="C135" s="89">
        <v>3</v>
      </c>
      <c r="D135" s="89">
        <v>3</v>
      </c>
      <c r="H135" s="106" t="s">
        <v>160</v>
      </c>
      <c r="I135" s="106"/>
      <c r="J135" s="106"/>
      <c r="K135" s="106"/>
      <c r="L135" s="35">
        <f t="shared" ref="L135:M135" si="24">C135/3*$C126</f>
        <v>1.1000000000000001</v>
      </c>
      <c r="M135" s="35">
        <f t="shared" si="24"/>
        <v>1.1000000000000001</v>
      </c>
    </row>
    <row r="136" spans="2:15" ht="15.75" customHeight="1" x14ac:dyDescent="0.25">
      <c r="B136" s="29" t="s">
        <v>161</v>
      </c>
      <c r="C136" s="89">
        <v>3</v>
      </c>
      <c r="D136" s="89">
        <v>2</v>
      </c>
      <c r="H136" s="106" t="s">
        <v>161</v>
      </c>
      <c r="I136" s="106"/>
      <c r="J136" s="106"/>
      <c r="K136" s="106"/>
      <c r="L136" s="35">
        <f t="shared" ref="L136:M136" si="25">C136/3*$C127</f>
        <v>1.1023000000000001</v>
      </c>
      <c r="M136" s="35">
        <f t="shared" si="25"/>
        <v>0.73486666666666667</v>
      </c>
    </row>
    <row r="137" spans="2:15" ht="15.75" customHeight="1" x14ac:dyDescent="0.25">
      <c r="B137" s="29" t="s">
        <v>162</v>
      </c>
      <c r="C137" s="89">
        <v>3</v>
      </c>
      <c r="D137" s="89">
        <v>2</v>
      </c>
      <c r="H137" s="106" t="s">
        <v>162</v>
      </c>
      <c r="I137" s="106"/>
      <c r="J137" s="106"/>
      <c r="K137" s="106"/>
      <c r="L137" s="35">
        <f t="shared" ref="L137:M137" si="26">C137/3*$C128</f>
        <v>1.0666666666666667</v>
      </c>
      <c r="M137" s="35">
        <f t="shared" si="26"/>
        <v>0.71111111111111103</v>
      </c>
    </row>
    <row r="138" spans="2:15" ht="15.75" customHeight="1" x14ac:dyDescent="0.25">
      <c r="B138" s="29" t="s">
        <v>157</v>
      </c>
      <c r="C138" s="30">
        <f t="shared" ref="C138:D138" si="27">SUM(C133:C137)/5</f>
        <v>3</v>
      </c>
      <c r="D138" s="30">
        <f t="shared" si="27"/>
        <v>2.2000000000000002</v>
      </c>
      <c r="F138" s="33"/>
      <c r="H138" s="106" t="s">
        <v>157</v>
      </c>
      <c r="I138" s="106"/>
      <c r="J138" s="106"/>
      <c r="K138" s="106"/>
      <c r="L138" s="36">
        <f t="shared" ref="L138:M138" si="28">SUM(L133:L137)/5</f>
        <v>1.1137933333333332</v>
      </c>
      <c r="M138" s="36">
        <f t="shared" si="28"/>
        <v>0.81586222222222227</v>
      </c>
    </row>
    <row r="139" spans="2:15" ht="15.75" customHeight="1" x14ac:dyDescent="0.25">
      <c r="B139" s="28"/>
      <c r="C139" s="37"/>
      <c r="D139" s="37"/>
      <c r="F139" s="33"/>
      <c r="J139" s="38"/>
      <c r="K139" s="39"/>
      <c r="L139" s="40"/>
      <c r="M139" s="40"/>
    </row>
    <row r="140" spans="2:15" ht="15.75" customHeight="1" x14ac:dyDescent="0.25">
      <c r="B140" s="28"/>
      <c r="C140" s="37"/>
      <c r="D140" s="37"/>
      <c r="F140" s="33"/>
      <c r="J140" s="38"/>
      <c r="K140" s="39"/>
      <c r="L140" s="40"/>
      <c r="M140" s="40"/>
    </row>
    <row r="141" spans="2:15" ht="15.75" customHeight="1" x14ac:dyDescent="0.25">
      <c r="D141" s="14"/>
      <c r="E141" s="14"/>
      <c r="F141" s="14"/>
      <c r="G141" s="14"/>
      <c r="L141" s="33"/>
    </row>
    <row r="142" spans="2:15" ht="15.75" customHeight="1" x14ac:dyDescent="0.25">
      <c r="K142" s="108" t="s">
        <v>147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 r:id="rId1"/>
  <rowBreaks count="2" manualBreakCount="2">
    <brk id="33" man="1"/>
    <brk id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1"/>
  <sheetViews>
    <sheetView topLeftCell="A94" workbookViewId="0">
      <selection activeCell="B4" sqref="B4:N4"/>
    </sheetView>
  </sheetViews>
  <sheetFormatPr defaultColWidth="12.5546875" defaultRowHeight="15" customHeight="1" x14ac:dyDescent="0.25"/>
  <cols>
    <col min="1" max="1" width="6.6640625" style="7" customWidth="1"/>
    <col min="2" max="2" width="24.554687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6" ht="15.75" customHeight="1" x14ac:dyDescent="0.25"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96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14" t="s">
        <v>149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15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16" t="s">
        <v>26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6" ht="15.75" customHeight="1" x14ac:dyDescent="0.25">
      <c r="A12" s="11" t="s">
        <v>27</v>
      </c>
      <c r="B12" s="47">
        <v>331645</v>
      </c>
      <c r="C12" s="67" t="s">
        <v>194</v>
      </c>
      <c r="D12" s="68">
        <v>2</v>
      </c>
      <c r="E12" s="69">
        <v>2</v>
      </c>
      <c r="F12" s="69">
        <v>1</v>
      </c>
      <c r="G12" s="78" t="s">
        <v>194</v>
      </c>
      <c r="H12" s="79">
        <v>1</v>
      </c>
      <c r="I12" s="79" t="s">
        <v>194</v>
      </c>
      <c r="J12" s="79"/>
      <c r="K12" s="79"/>
      <c r="L12" s="80">
        <v>8</v>
      </c>
      <c r="M12" s="81">
        <v>7</v>
      </c>
      <c r="N12" s="95">
        <v>33</v>
      </c>
      <c r="P12" s="12"/>
    </row>
    <row r="13" spans="1:16" ht="15.75" customHeight="1" x14ac:dyDescent="0.25">
      <c r="A13" s="11" t="s">
        <v>28</v>
      </c>
      <c r="B13" s="47">
        <v>331646</v>
      </c>
      <c r="C13" s="67">
        <v>2</v>
      </c>
      <c r="D13" s="68">
        <v>4</v>
      </c>
      <c r="E13" s="69">
        <v>3</v>
      </c>
      <c r="F13" s="69">
        <v>3</v>
      </c>
      <c r="G13" s="78" t="s">
        <v>194</v>
      </c>
      <c r="H13" s="79">
        <v>2</v>
      </c>
      <c r="I13" s="79"/>
      <c r="J13" s="79"/>
      <c r="K13" s="79"/>
      <c r="L13" s="80">
        <v>8</v>
      </c>
      <c r="M13" s="81">
        <v>7</v>
      </c>
      <c r="N13" s="95">
        <v>34</v>
      </c>
      <c r="P13" s="12"/>
    </row>
    <row r="14" spans="1:16" ht="15.75" customHeight="1" x14ac:dyDescent="0.25">
      <c r="A14" s="11" t="s">
        <v>29</v>
      </c>
      <c r="B14" s="47">
        <v>331647</v>
      </c>
      <c r="C14" s="67">
        <v>5</v>
      </c>
      <c r="D14" s="68">
        <v>5</v>
      </c>
      <c r="E14" s="69">
        <v>4</v>
      </c>
      <c r="F14" s="69"/>
      <c r="G14" s="78" t="s">
        <v>194</v>
      </c>
      <c r="H14" s="79"/>
      <c r="I14" s="79"/>
      <c r="J14" s="79"/>
      <c r="K14" s="79"/>
      <c r="L14" s="80">
        <v>8</v>
      </c>
      <c r="M14" s="81">
        <v>7</v>
      </c>
      <c r="N14" s="95">
        <v>10</v>
      </c>
      <c r="P14" s="12"/>
    </row>
    <row r="15" spans="1:16" ht="15.75" customHeight="1" x14ac:dyDescent="0.25">
      <c r="A15" s="11" t="s">
        <v>30</v>
      </c>
      <c r="B15" s="47">
        <v>331648</v>
      </c>
      <c r="C15" s="67">
        <v>6</v>
      </c>
      <c r="D15" s="68">
        <v>4</v>
      </c>
      <c r="E15" s="69">
        <v>1</v>
      </c>
      <c r="F15" s="69">
        <v>7</v>
      </c>
      <c r="G15" s="78">
        <v>14</v>
      </c>
      <c r="H15" s="79">
        <v>13</v>
      </c>
      <c r="I15" s="79">
        <v>7</v>
      </c>
      <c r="J15" s="79">
        <v>9</v>
      </c>
      <c r="K15" s="79"/>
      <c r="L15" s="80">
        <v>8</v>
      </c>
      <c r="M15" s="81">
        <v>7</v>
      </c>
      <c r="N15" s="95">
        <v>40</v>
      </c>
      <c r="P15" s="12"/>
    </row>
    <row r="16" spans="1:16" ht="15.75" customHeight="1" x14ac:dyDescent="0.25">
      <c r="A16" s="11" t="s">
        <v>31</v>
      </c>
      <c r="B16" s="47">
        <v>331649</v>
      </c>
      <c r="C16" s="67">
        <v>1</v>
      </c>
      <c r="D16" s="68"/>
      <c r="E16" s="69">
        <v>1</v>
      </c>
      <c r="F16" s="69"/>
      <c r="G16" s="78">
        <v>1</v>
      </c>
      <c r="H16" s="79"/>
      <c r="I16" s="79" t="s">
        <v>194</v>
      </c>
      <c r="J16" s="79">
        <v>1</v>
      </c>
      <c r="K16" s="79">
        <v>1</v>
      </c>
      <c r="L16" s="80">
        <v>8</v>
      </c>
      <c r="M16" s="81">
        <v>7</v>
      </c>
      <c r="N16" s="95">
        <v>20</v>
      </c>
      <c r="P16" s="12"/>
    </row>
    <row r="17" spans="1:16" ht="15.75" customHeight="1" x14ac:dyDescent="0.25">
      <c r="A17" s="11" t="s">
        <v>32</v>
      </c>
      <c r="B17" s="47">
        <v>331650</v>
      </c>
      <c r="C17" s="67">
        <v>9</v>
      </c>
      <c r="D17" s="68">
        <v>4</v>
      </c>
      <c r="E17" s="69">
        <v>4</v>
      </c>
      <c r="F17" s="69">
        <v>4</v>
      </c>
      <c r="G17" s="78">
        <v>6</v>
      </c>
      <c r="H17" s="79">
        <v>6</v>
      </c>
      <c r="I17" s="79">
        <v>6</v>
      </c>
      <c r="J17" s="79">
        <v>1</v>
      </c>
      <c r="K17" s="79"/>
      <c r="L17" s="80">
        <v>8</v>
      </c>
      <c r="M17" s="81">
        <v>7</v>
      </c>
      <c r="N17" s="95">
        <v>26</v>
      </c>
      <c r="P17" s="12"/>
    </row>
    <row r="18" spans="1:16" ht="15.75" customHeight="1" x14ac:dyDescent="0.25">
      <c r="A18" s="11" t="s">
        <v>33</v>
      </c>
      <c r="B18" s="47">
        <v>331651</v>
      </c>
      <c r="C18" s="67">
        <v>3</v>
      </c>
      <c r="D18" s="68">
        <v>7</v>
      </c>
      <c r="E18" s="69" t="s">
        <v>194</v>
      </c>
      <c r="F18" s="69"/>
      <c r="G18" s="78">
        <v>6</v>
      </c>
      <c r="H18" s="79">
        <v>3</v>
      </c>
      <c r="I18" s="79" t="s">
        <v>194</v>
      </c>
      <c r="J18" s="79">
        <v>2</v>
      </c>
      <c r="K18" s="79">
        <v>1</v>
      </c>
      <c r="L18" s="80">
        <v>8</v>
      </c>
      <c r="M18" s="81">
        <v>7</v>
      </c>
      <c r="N18" s="95">
        <v>22</v>
      </c>
      <c r="P18" s="12"/>
    </row>
    <row r="19" spans="1:16" ht="15.75" customHeight="1" x14ac:dyDescent="0.25">
      <c r="A19" s="11" t="s">
        <v>34</v>
      </c>
      <c r="B19" s="47">
        <v>331652</v>
      </c>
      <c r="C19" s="67">
        <v>1</v>
      </c>
      <c r="D19" s="68">
        <v>4</v>
      </c>
      <c r="E19" s="69">
        <v>1</v>
      </c>
      <c r="F19" s="69" t="s">
        <v>194</v>
      </c>
      <c r="G19" s="78" t="s">
        <v>194</v>
      </c>
      <c r="H19" s="79">
        <v>6</v>
      </c>
      <c r="I19" s="79">
        <v>4</v>
      </c>
      <c r="J19" s="79">
        <v>9</v>
      </c>
      <c r="K19" s="79">
        <v>1</v>
      </c>
      <c r="L19" s="80">
        <v>8</v>
      </c>
      <c r="M19" s="81">
        <v>7</v>
      </c>
      <c r="N19" s="95">
        <v>28</v>
      </c>
      <c r="P19" s="12"/>
    </row>
    <row r="20" spans="1:16" ht="15.75" customHeight="1" x14ac:dyDescent="0.25">
      <c r="A20" s="11" t="s">
        <v>35</v>
      </c>
      <c r="B20" s="47">
        <v>331653</v>
      </c>
      <c r="C20" s="67">
        <v>9</v>
      </c>
      <c r="D20" s="68">
        <v>4</v>
      </c>
      <c r="E20" s="69">
        <v>1</v>
      </c>
      <c r="F20" s="69">
        <v>1</v>
      </c>
      <c r="G20" s="78">
        <v>14</v>
      </c>
      <c r="H20" s="79">
        <v>13</v>
      </c>
      <c r="I20" s="79">
        <v>14</v>
      </c>
      <c r="J20" s="79">
        <v>4</v>
      </c>
      <c r="K20" s="79"/>
      <c r="L20" s="80">
        <v>8</v>
      </c>
      <c r="M20" s="81">
        <v>7</v>
      </c>
      <c r="N20" s="95">
        <v>42</v>
      </c>
      <c r="P20" s="12"/>
    </row>
    <row r="21" spans="1:16" ht="15.75" customHeight="1" x14ac:dyDescent="0.25">
      <c r="A21" s="11" t="s">
        <v>36</v>
      </c>
      <c r="B21" s="47">
        <v>331654</v>
      </c>
      <c r="C21" s="67">
        <v>8</v>
      </c>
      <c r="D21" s="68">
        <v>5</v>
      </c>
      <c r="E21" s="69">
        <v>3</v>
      </c>
      <c r="F21" s="69">
        <v>9</v>
      </c>
      <c r="G21" s="78">
        <v>9</v>
      </c>
      <c r="H21" s="79">
        <v>6</v>
      </c>
      <c r="I21" s="79">
        <v>3</v>
      </c>
      <c r="J21" s="79">
        <v>11</v>
      </c>
      <c r="K21" s="79"/>
      <c r="L21" s="80">
        <v>8</v>
      </c>
      <c r="M21" s="81">
        <v>7</v>
      </c>
      <c r="N21" s="95">
        <v>25</v>
      </c>
      <c r="P21" s="12"/>
    </row>
    <row r="22" spans="1:16" ht="15.75" customHeight="1" x14ac:dyDescent="0.25">
      <c r="A22" s="11" t="s">
        <v>37</v>
      </c>
      <c r="B22" s="47">
        <v>331655</v>
      </c>
      <c r="C22" s="67">
        <v>8</v>
      </c>
      <c r="D22" s="68">
        <v>5</v>
      </c>
      <c r="E22" s="69">
        <v>8</v>
      </c>
      <c r="F22" s="69">
        <v>1</v>
      </c>
      <c r="G22" s="78">
        <v>9</v>
      </c>
      <c r="H22" s="79">
        <v>6</v>
      </c>
      <c r="I22" s="79">
        <v>14</v>
      </c>
      <c r="J22" s="79">
        <v>7</v>
      </c>
      <c r="K22" s="79"/>
      <c r="L22" s="80">
        <v>8</v>
      </c>
      <c r="M22" s="81">
        <v>7</v>
      </c>
      <c r="N22" s="95">
        <v>32</v>
      </c>
      <c r="P22" s="12"/>
    </row>
    <row r="23" spans="1:16" ht="15.75" customHeight="1" x14ac:dyDescent="0.25">
      <c r="A23" s="11" t="s">
        <v>38</v>
      </c>
      <c r="B23" s="47">
        <v>331656</v>
      </c>
      <c r="C23" s="67">
        <v>1</v>
      </c>
      <c r="D23" s="68">
        <v>4</v>
      </c>
      <c r="E23" s="69">
        <v>5</v>
      </c>
      <c r="F23" s="69">
        <v>1</v>
      </c>
      <c r="G23" s="78">
        <v>1</v>
      </c>
      <c r="H23" s="79">
        <v>11</v>
      </c>
      <c r="I23" s="79">
        <v>7</v>
      </c>
      <c r="J23" s="79">
        <v>13</v>
      </c>
      <c r="K23" s="79"/>
      <c r="L23" s="80">
        <v>8</v>
      </c>
      <c r="M23" s="81">
        <v>7</v>
      </c>
      <c r="N23" s="95">
        <v>39</v>
      </c>
      <c r="P23" s="12"/>
    </row>
    <row r="24" spans="1:16" ht="15.75" customHeight="1" x14ac:dyDescent="0.25">
      <c r="A24" s="11" t="s">
        <v>39</v>
      </c>
      <c r="B24" s="47">
        <v>331657</v>
      </c>
      <c r="C24" s="67">
        <v>5</v>
      </c>
      <c r="D24" s="68">
        <v>4</v>
      </c>
      <c r="E24" s="69">
        <v>5</v>
      </c>
      <c r="F24" s="69">
        <v>6</v>
      </c>
      <c r="G24" s="78">
        <v>1</v>
      </c>
      <c r="H24" s="79">
        <v>12</v>
      </c>
      <c r="I24" s="79">
        <v>7</v>
      </c>
      <c r="J24" s="79">
        <v>13</v>
      </c>
      <c r="K24" s="79"/>
      <c r="L24" s="80">
        <v>8</v>
      </c>
      <c r="M24" s="81">
        <v>7</v>
      </c>
      <c r="N24" s="95">
        <v>26</v>
      </c>
      <c r="P24" s="12"/>
    </row>
    <row r="25" spans="1:16" ht="15.75" customHeight="1" x14ac:dyDescent="0.25">
      <c r="A25" s="11" t="s">
        <v>40</v>
      </c>
      <c r="B25" s="47">
        <v>331658</v>
      </c>
      <c r="C25" s="67">
        <v>6</v>
      </c>
      <c r="D25" s="68">
        <v>5</v>
      </c>
      <c r="E25" s="69">
        <v>5</v>
      </c>
      <c r="F25" s="69">
        <v>4</v>
      </c>
      <c r="G25" s="78">
        <v>6</v>
      </c>
      <c r="H25" s="79">
        <v>6</v>
      </c>
      <c r="I25" s="79"/>
      <c r="J25" s="79" t="s">
        <v>194</v>
      </c>
      <c r="K25" s="79"/>
      <c r="L25" s="80">
        <v>8</v>
      </c>
      <c r="M25" s="81">
        <v>7</v>
      </c>
      <c r="N25" s="95">
        <v>16</v>
      </c>
      <c r="P25" s="12"/>
    </row>
    <row r="26" spans="1:16" ht="15.75" customHeight="1" x14ac:dyDescent="0.25">
      <c r="A26" s="11" t="s">
        <v>41</v>
      </c>
      <c r="B26" s="47">
        <v>331659</v>
      </c>
      <c r="C26" s="67">
        <v>5</v>
      </c>
      <c r="D26" s="68">
        <v>5</v>
      </c>
      <c r="E26" s="69" t="s">
        <v>194</v>
      </c>
      <c r="F26" s="69" t="s">
        <v>194</v>
      </c>
      <c r="G26" s="78"/>
      <c r="H26" s="79">
        <v>1</v>
      </c>
      <c r="I26" s="79" t="s">
        <v>194</v>
      </c>
      <c r="J26" s="79" t="s">
        <v>194</v>
      </c>
      <c r="K26" s="79"/>
      <c r="L26" s="80">
        <v>8</v>
      </c>
      <c r="M26" s="81">
        <v>7</v>
      </c>
      <c r="N26" s="95">
        <v>28</v>
      </c>
      <c r="P26" s="12"/>
    </row>
    <row r="27" spans="1:16" ht="15.75" customHeight="1" x14ac:dyDescent="0.25">
      <c r="A27" s="11" t="s">
        <v>42</v>
      </c>
      <c r="B27" s="47">
        <v>331660</v>
      </c>
      <c r="C27" s="67">
        <v>2</v>
      </c>
      <c r="D27" s="68">
        <v>4</v>
      </c>
      <c r="E27" s="69">
        <v>5</v>
      </c>
      <c r="F27" s="69">
        <v>3</v>
      </c>
      <c r="G27" s="78">
        <v>1</v>
      </c>
      <c r="H27" s="79">
        <v>6</v>
      </c>
      <c r="I27" s="79"/>
      <c r="J27" s="79" t="s">
        <v>194</v>
      </c>
      <c r="K27" s="79"/>
      <c r="L27" s="80">
        <v>8</v>
      </c>
      <c r="M27" s="81">
        <v>7</v>
      </c>
      <c r="N27" s="95">
        <v>17</v>
      </c>
      <c r="P27" s="12"/>
    </row>
    <row r="28" spans="1:16" ht="15.75" customHeight="1" x14ac:dyDescent="0.25">
      <c r="A28" s="11" t="s">
        <v>43</v>
      </c>
      <c r="B28" s="47">
        <v>331661</v>
      </c>
      <c r="C28" s="67">
        <v>3</v>
      </c>
      <c r="D28" s="68" t="s">
        <v>194</v>
      </c>
      <c r="E28" s="69" t="s">
        <v>194</v>
      </c>
      <c r="F28" s="69"/>
      <c r="G28" s="78"/>
      <c r="H28" s="79"/>
      <c r="I28" s="79"/>
      <c r="J28" s="79">
        <v>1</v>
      </c>
      <c r="K28" s="79"/>
      <c r="L28" s="80">
        <v>8</v>
      </c>
      <c r="M28" s="81">
        <v>7</v>
      </c>
      <c r="N28" s="95">
        <v>37</v>
      </c>
      <c r="P28" s="12"/>
    </row>
    <row r="29" spans="1:16" ht="15.75" customHeight="1" x14ac:dyDescent="0.25">
      <c r="A29" s="11" t="s">
        <v>44</v>
      </c>
      <c r="B29" s="47">
        <v>331662</v>
      </c>
      <c r="C29" s="67">
        <v>2</v>
      </c>
      <c r="D29" s="68" t="s">
        <v>194</v>
      </c>
      <c r="E29" s="69" t="s">
        <v>194</v>
      </c>
      <c r="F29" s="69" t="s">
        <v>194</v>
      </c>
      <c r="G29" s="78" t="s">
        <v>194</v>
      </c>
      <c r="H29" s="79"/>
      <c r="I29" s="79"/>
      <c r="J29" s="79" t="s">
        <v>194</v>
      </c>
      <c r="K29" s="79"/>
      <c r="L29" s="80">
        <v>8</v>
      </c>
      <c r="M29" s="81">
        <v>7</v>
      </c>
      <c r="N29" s="95">
        <v>31</v>
      </c>
      <c r="P29" s="12"/>
    </row>
    <row r="30" spans="1:16" ht="15.75" customHeight="1" x14ac:dyDescent="0.25">
      <c r="A30" s="11" t="s">
        <v>45</v>
      </c>
      <c r="B30" s="47">
        <v>331663</v>
      </c>
      <c r="C30" s="67">
        <v>3</v>
      </c>
      <c r="D30" s="68" t="s">
        <v>194</v>
      </c>
      <c r="E30" s="69">
        <v>7</v>
      </c>
      <c r="F30" s="69" t="s">
        <v>194</v>
      </c>
      <c r="G30" s="78">
        <v>1</v>
      </c>
      <c r="H30" s="79">
        <v>5</v>
      </c>
      <c r="I30" s="79" t="s">
        <v>194</v>
      </c>
      <c r="J30" s="79"/>
      <c r="K30" s="79"/>
      <c r="L30" s="80">
        <v>8</v>
      </c>
      <c r="M30" s="81">
        <v>7</v>
      </c>
      <c r="N30" s="95">
        <v>39</v>
      </c>
      <c r="P30" s="12"/>
    </row>
    <row r="31" spans="1:16" ht="15.75" customHeight="1" x14ac:dyDescent="0.25">
      <c r="A31" s="11" t="s">
        <v>46</v>
      </c>
      <c r="B31" s="47">
        <v>331664</v>
      </c>
      <c r="C31" s="67">
        <v>4</v>
      </c>
      <c r="D31" s="68">
        <v>5</v>
      </c>
      <c r="E31" s="69">
        <v>4</v>
      </c>
      <c r="F31" s="69">
        <v>3</v>
      </c>
      <c r="G31" s="78">
        <v>6</v>
      </c>
      <c r="H31" s="79">
        <v>4</v>
      </c>
      <c r="I31" s="79"/>
      <c r="J31" s="79">
        <v>5</v>
      </c>
      <c r="K31" s="79"/>
      <c r="L31" s="80">
        <v>8</v>
      </c>
      <c r="M31" s="81">
        <v>7</v>
      </c>
      <c r="N31" s="95">
        <v>22</v>
      </c>
      <c r="P31" s="12"/>
    </row>
    <row r="32" spans="1:16" ht="15.75" customHeight="1" x14ac:dyDescent="0.25">
      <c r="A32" s="11" t="s">
        <v>47</v>
      </c>
      <c r="B32" s="47">
        <v>331665</v>
      </c>
      <c r="C32" s="67">
        <v>5</v>
      </c>
      <c r="D32" s="68" t="s">
        <v>194</v>
      </c>
      <c r="E32" s="69">
        <v>8</v>
      </c>
      <c r="F32" s="69" t="s">
        <v>194</v>
      </c>
      <c r="G32" s="78">
        <v>7</v>
      </c>
      <c r="H32" s="79">
        <v>2</v>
      </c>
      <c r="I32" s="79">
        <v>4</v>
      </c>
      <c r="J32" s="79">
        <v>1</v>
      </c>
      <c r="K32" s="79"/>
      <c r="L32" s="80">
        <v>8</v>
      </c>
      <c r="M32" s="81">
        <v>7</v>
      </c>
      <c r="N32" s="95">
        <v>31</v>
      </c>
      <c r="P32" s="12"/>
    </row>
    <row r="33" spans="1:16" ht="15.75" customHeight="1" x14ac:dyDescent="0.25">
      <c r="A33" s="11" t="s">
        <v>48</v>
      </c>
      <c r="B33" s="47">
        <v>331666</v>
      </c>
      <c r="C33" s="67">
        <v>2</v>
      </c>
      <c r="D33" s="68">
        <v>3</v>
      </c>
      <c r="E33" s="69">
        <v>4</v>
      </c>
      <c r="F33" s="69">
        <v>1</v>
      </c>
      <c r="G33" s="78">
        <v>1</v>
      </c>
      <c r="H33" s="79">
        <v>4</v>
      </c>
      <c r="I33" s="79" t="s">
        <v>194</v>
      </c>
      <c r="J33" s="79">
        <v>1</v>
      </c>
      <c r="K33" s="79"/>
      <c r="L33" s="80">
        <v>8</v>
      </c>
      <c r="M33" s="81">
        <v>7</v>
      </c>
      <c r="N33" s="95">
        <v>26</v>
      </c>
      <c r="P33" s="12"/>
    </row>
    <row r="34" spans="1:16" ht="15.75" customHeight="1" x14ac:dyDescent="0.25">
      <c r="A34" s="11" t="s">
        <v>49</v>
      </c>
      <c r="B34" s="47">
        <v>331667</v>
      </c>
      <c r="C34" s="67">
        <v>8</v>
      </c>
      <c r="D34" s="68">
        <v>2</v>
      </c>
      <c r="E34" s="69">
        <v>1</v>
      </c>
      <c r="F34" s="69" t="s">
        <v>194</v>
      </c>
      <c r="G34" s="78">
        <v>14</v>
      </c>
      <c r="H34" s="79">
        <v>8</v>
      </c>
      <c r="I34" s="79">
        <v>7</v>
      </c>
      <c r="J34" s="79"/>
      <c r="K34" s="79"/>
      <c r="L34" s="80">
        <v>8</v>
      </c>
      <c r="M34" s="81">
        <v>7</v>
      </c>
      <c r="N34" s="95">
        <v>22</v>
      </c>
      <c r="P34" s="12"/>
    </row>
    <row r="35" spans="1:16" ht="15.75" customHeight="1" x14ac:dyDescent="0.25">
      <c r="A35" s="11" t="s">
        <v>50</v>
      </c>
      <c r="B35" s="47">
        <v>331668</v>
      </c>
      <c r="C35" s="67">
        <v>2</v>
      </c>
      <c r="D35" s="68" t="s">
        <v>194</v>
      </c>
      <c r="E35" s="69">
        <v>2</v>
      </c>
      <c r="F35" s="69" t="s">
        <v>194</v>
      </c>
      <c r="G35" s="78" t="s">
        <v>194</v>
      </c>
      <c r="H35" s="79">
        <v>4</v>
      </c>
      <c r="I35" s="79">
        <v>1</v>
      </c>
      <c r="J35" s="79"/>
      <c r="K35" s="79"/>
      <c r="L35" s="80">
        <v>8</v>
      </c>
      <c r="M35" s="81">
        <v>7</v>
      </c>
      <c r="N35" s="95">
        <v>26</v>
      </c>
      <c r="P35" s="12"/>
    </row>
    <row r="36" spans="1:16" ht="15.75" customHeight="1" x14ac:dyDescent="0.25">
      <c r="A36" s="11" t="s">
        <v>51</v>
      </c>
      <c r="B36" s="47">
        <v>331669</v>
      </c>
      <c r="C36" s="67" t="s">
        <v>194</v>
      </c>
      <c r="D36" s="68"/>
      <c r="E36" s="69" t="s">
        <v>194</v>
      </c>
      <c r="F36" s="69"/>
      <c r="G36" s="78"/>
      <c r="H36" s="79" t="s">
        <v>194</v>
      </c>
      <c r="I36" s="79"/>
      <c r="J36" s="79"/>
      <c r="K36" s="79">
        <v>1</v>
      </c>
      <c r="L36" s="80">
        <v>8</v>
      </c>
      <c r="M36" s="81">
        <v>7</v>
      </c>
      <c r="N36" s="95">
        <v>17</v>
      </c>
      <c r="P36" s="12"/>
    </row>
    <row r="37" spans="1:16" ht="15.75" customHeight="1" x14ac:dyDescent="0.25">
      <c r="A37" s="11" t="s">
        <v>52</v>
      </c>
      <c r="B37" s="47">
        <v>331670</v>
      </c>
      <c r="C37" s="67" t="s">
        <v>194</v>
      </c>
      <c r="D37" s="68" t="s">
        <v>194</v>
      </c>
      <c r="E37" s="69" t="s">
        <v>194</v>
      </c>
      <c r="F37" s="69" t="s">
        <v>194</v>
      </c>
      <c r="G37" s="78" t="s">
        <v>194</v>
      </c>
      <c r="H37" s="79" t="s">
        <v>194</v>
      </c>
      <c r="I37" s="79" t="s">
        <v>194</v>
      </c>
      <c r="J37" s="79">
        <v>1</v>
      </c>
      <c r="K37" s="79"/>
      <c r="L37" s="80">
        <v>8</v>
      </c>
      <c r="M37" s="81">
        <v>7</v>
      </c>
      <c r="N37" s="95">
        <v>30</v>
      </c>
      <c r="P37" s="12"/>
    </row>
    <row r="38" spans="1:16" ht="15.75" customHeight="1" x14ac:dyDescent="0.25">
      <c r="A38" s="11" t="s">
        <v>53</v>
      </c>
      <c r="B38" s="47">
        <v>331671</v>
      </c>
      <c r="C38" s="67">
        <v>1</v>
      </c>
      <c r="D38" s="68">
        <v>2</v>
      </c>
      <c r="E38" s="69">
        <v>5</v>
      </c>
      <c r="F38" s="69" t="s">
        <v>194</v>
      </c>
      <c r="G38" s="78">
        <v>3</v>
      </c>
      <c r="H38" s="79">
        <v>4</v>
      </c>
      <c r="I38" s="79" t="s">
        <v>194</v>
      </c>
      <c r="J38" s="79"/>
      <c r="K38" s="79">
        <v>1</v>
      </c>
      <c r="L38" s="80">
        <v>8</v>
      </c>
      <c r="M38" s="81">
        <v>7</v>
      </c>
      <c r="N38" s="95">
        <v>27</v>
      </c>
      <c r="P38" s="12"/>
    </row>
    <row r="39" spans="1:16" ht="15.75" customHeight="1" x14ac:dyDescent="0.25">
      <c r="A39" s="11" t="s">
        <v>54</v>
      </c>
      <c r="B39" s="47">
        <v>331672</v>
      </c>
      <c r="C39" s="67">
        <v>5</v>
      </c>
      <c r="D39" s="68">
        <v>2</v>
      </c>
      <c r="E39" s="69">
        <v>5</v>
      </c>
      <c r="F39" s="69">
        <v>3</v>
      </c>
      <c r="G39" s="78">
        <v>6</v>
      </c>
      <c r="H39" s="79">
        <v>4</v>
      </c>
      <c r="I39" s="79" t="s">
        <v>194</v>
      </c>
      <c r="J39" s="79">
        <v>2</v>
      </c>
      <c r="K39" s="79"/>
      <c r="L39" s="80">
        <v>8</v>
      </c>
      <c r="M39" s="81">
        <v>7</v>
      </c>
      <c r="N39" s="95">
        <v>19</v>
      </c>
      <c r="P39" s="12"/>
    </row>
    <row r="40" spans="1:16" ht="15.75" customHeight="1" x14ac:dyDescent="0.25">
      <c r="A40" s="11" t="s">
        <v>55</v>
      </c>
      <c r="B40" s="47">
        <v>331673</v>
      </c>
      <c r="C40" s="67" t="s">
        <v>194</v>
      </c>
      <c r="D40" s="68">
        <v>2</v>
      </c>
      <c r="E40" s="69">
        <v>1</v>
      </c>
      <c r="F40" s="69">
        <v>4</v>
      </c>
      <c r="G40" s="78">
        <v>6</v>
      </c>
      <c r="H40" s="79">
        <v>1</v>
      </c>
      <c r="I40" s="79" t="s">
        <v>194</v>
      </c>
      <c r="J40" s="79">
        <v>1</v>
      </c>
      <c r="K40" s="79">
        <v>1</v>
      </c>
      <c r="L40" s="80">
        <v>8</v>
      </c>
      <c r="M40" s="81">
        <v>7</v>
      </c>
      <c r="N40" s="95">
        <v>17</v>
      </c>
      <c r="P40" s="13"/>
    </row>
    <row r="41" spans="1:16" ht="15.75" customHeight="1" x14ac:dyDescent="0.25">
      <c r="A41" s="11" t="s">
        <v>56</v>
      </c>
      <c r="B41" s="47">
        <v>331674</v>
      </c>
      <c r="C41" s="67">
        <v>5</v>
      </c>
      <c r="D41" s="68">
        <v>4</v>
      </c>
      <c r="E41" s="69">
        <v>4</v>
      </c>
      <c r="F41" s="69">
        <v>4</v>
      </c>
      <c r="G41" s="78" t="s">
        <v>150</v>
      </c>
      <c r="H41" s="79" t="s">
        <v>150</v>
      </c>
      <c r="I41" s="79" t="s">
        <v>150</v>
      </c>
      <c r="J41" s="79" t="s">
        <v>150</v>
      </c>
      <c r="K41" s="79" t="s">
        <v>150</v>
      </c>
      <c r="L41" s="80">
        <v>8</v>
      </c>
      <c r="M41" s="81">
        <v>7</v>
      </c>
      <c r="N41" s="95">
        <v>17</v>
      </c>
      <c r="P41" s="13"/>
    </row>
    <row r="42" spans="1:16" ht="15.75" customHeight="1" x14ac:dyDescent="0.25">
      <c r="A42" s="11" t="s">
        <v>57</v>
      </c>
      <c r="B42" s="47">
        <v>331675</v>
      </c>
      <c r="C42" s="67">
        <v>5</v>
      </c>
      <c r="D42" s="68">
        <v>4</v>
      </c>
      <c r="E42" s="69">
        <v>4</v>
      </c>
      <c r="F42" s="69" t="s">
        <v>194</v>
      </c>
      <c r="G42" s="78" t="s">
        <v>194</v>
      </c>
      <c r="H42" s="79">
        <v>5</v>
      </c>
      <c r="I42" s="79">
        <v>7</v>
      </c>
      <c r="J42" s="79">
        <v>4</v>
      </c>
      <c r="K42" s="79"/>
      <c r="L42" s="80">
        <v>8</v>
      </c>
      <c r="M42" s="81">
        <v>7</v>
      </c>
      <c r="N42" s="95">
        <v>27</v>
      </c>
      <c r="P42" s="13"/>
    </row>
    <row r="43" spans="1:16" ht="15.75" customHeight="1" x14ac:dyDescent="0.25">
      <c r="A43" s="11" t="s">
        <v>58</v>
      </c>
      <c r="B43" s="47">
        <v>331676</v>
      </c>
      <c r="C43" s="67">
        <v>2</v>
      </c>
      <c r="D43" s="68">
        <v>4</v>
      </c>
      <c r="E43" s="69" t="s">
        <v>194</v>
      </c>
      <c r="F43" s="69">
        <v>3</v>
      </c>
      <c r="G43" s="78">
        <v>4</v>
      </c>
      <c r="H43" s="79">
        <v>12</v>
      </c>
      <c r="I43" s="79">
        <v>6</v>
      </c>
      <c r="J43" s="79">
        <v>7</v>
      </c>
      <c r="K43" s="79">
        <v>8</v>
      </c>
      <c r="L43" s="80">
        <v>8</v>
      </c>
      <c r="M43" s="81">
        <v>7</v>
      </c>
      <c r="N43" s="95">
        <v>32</v>
      </c>
      <c r="P43" s="13"/>
    </row>
    <row r="44" spans="1:16" ht="15.75" customHeight="1" x14ac:dyDescent="0.25">
      <c r="A44" s="11" t="s">
        <v>59</v>
      </c>
      <c r="B44" s="47">
        <v>331677</v>
      </c>
      <c r="C44" s="67">
        <v>5</v>
      </c>
      <c r="D44" s="68">
        <v>4</v>
      </c>
      <c r="E44" s="69">
        <v>5</v>
      </c>
      <c r="F44" s="69">
        <v>5</v>
      </c>
      <c r="G44" s="78"/>
      <c r="H44" s="79" t="s">
        <v>194</v>
      </c>
      <c r="I44" s="79" t="s">
        <v>194</v>
      </c>
      <c r="J44" s="79"/>
      <c r="K44" s="79"/>
      <c r="L44" s="80">
        <v>8</v>
      </c>
      <c r="M44" s="81">
        <v>7</v>
      </c>
      <c r="N44" s="95">
        <v>17</v>
      </c>
      <c r="P44" s="13"/>
    </row>
    <row r="45" spans="1:16" ht="15.75" customHeight="1" x14ac:dyDescent="0.25">
      <c r="A45" s="11" t="s">
        <v>60</v>
      </c>
      <c r="B45" s="47">
        <v>331678</v>
      </c>
      <c r="C45" s="67">
        <v>5</v>
      </c>
      <c r="D45" s="68"/>
      <c r="E45" s="69">
        <v>1</v>
      </c>
      <c r="F45" s="69" t="s">
        <v>194</v>
      </c>
      <c r="G45" s="78" t="s">
        <v>194</v>
      </c>
      <c r="H45" s="79"/>
      <c r="I45" s="79"/>
      <c r="J45" s="79"/>
      <c r="K45" s="79"/>
      <c r="L45" s="80">
        <v>8</v>
      </c>
      <c r="M45" s="81">
        <v>7</v>
      </c>
      <c r="N45" s="95">
        <v>20</v>
      </c>
      <c r="P45" s="13"/>
    </row>
    <row r="46" spans="1:16" ht="15.75" customHeight="1" x14ac:dyDescent="0.25">
      <c r="A46" s="11" t="s">
        <v>61</v>
      </c>
      <c r="B46" s="47">
        <v>331679</v>
      </c>
      <c r="C46" s="67">
        <v>8</v>
      </c>
      <c r="D46" s="68" t="s">
        <v>194</v>
      </c>
      <c r="E46" s="69">
        <v>1</v>
      </c>
      <c r="F46" s="69">
        <v>4</v>
      </c>
      <c r="G46" s="78" t="s">
        <v>194</v>
      </c>
      <c r="H46" s="79">
        <v>4</v>
      </c>
      <c r="I46" s="79">
        <v>7</v>
      </c>
      <c r="J46" s="79">
        <v>4</v>
      </c>
      <c r="K46" s="79"/>
      <c r="L46" s="80">
        <v>8</v>
      </c>
      <c r="M46" s="81">
        <v>7</v>
      </c>
      <c r="N46" s="95">
        <v>34</v>
      </c>
      <c r="P46" s="13"/>
    </row>
    <row r="47" spans="1:16" ht="15.75" customHeight="1" x14ac:dyDescent="0.25">
      <c r="A47" s="11" t="s">
        <v>62</v>
      </c>
      <c r="B47" s="47">
        <v>331680</v>
      </c>
      <c r="C47" s="67" t="s">
        <v>194</v>
      </c>
      <c r="D47" s="68" t="s">
        <v>194</v>
      </c>
      <c r="E47" s="69">
        <v>2</v>
      </c>
      <c r="F47" s="69" t="s">
        <v>194</v>
      </c>
      <c r="G47" s="78" t="s">
        <v>194</v>
      </c>
      <c r="H47" s="79"/>
      <c r="I47" s="79"/>
      <c r="J47" s="79">
        <v>2</v>
      </c>
      <c r="K47" s="79">
        <v>3</v>
      </c>
      <c r="L47" s="80">
        <v>8</v>
      </c>
      <c r="M47" s="81">
        <v>7</v>
      </c>
      <c r="N47" s="95">
        <v>28</v>
      </c>
      <c r="P47" s="13"/>
    </row>
    <row r="48" spans="1:16" ht="15.75" customHeight="1" x14ac:dyDescent="0.25">
      <c r="A48" s="11" t="s">
        <v>63</v>
      </c>
      <c r="B48" s="47">
        <v>331681</v>
      </c>
      <c r="C48" s="67">
        <v>4</v>
      </c>
      <c r="D48" s="68" t="s">
        <v>194</v>
      </c>
      <c r="E48" s="69">
        <v>3</v>
      </c>
      <c r="F48" s="69">
        <v>2</v>
      </c>
      <c r="G48" s="78" t="s">
        <v>194</v>
      </c>
      <c r="H48" s="79" t="s">
        <v>194</v>
      </c>
      <c r="I48" s="79"/>
      <c r="J48" s="79">
        <v>1</v>
      </c>
      <c r="K48" s="79">
        <v>2</v>
      </c>
      <c r="L48" s="80">
        <v>8</v>
      </c>
      <c r="M48" s="81">
        <v>7</v>
      </c>
      <c r="N48" s="95">
        <v>23</v>
      </c>
      <c r="P48" s="13"/>
    </row>
    <row r="49" spans="1:16" ht="15.75" customHeight="1" x14ac:dyDescent="0.25">
      <c r="A49" s="11" t="s">
        <v>64</v>
      </c>
      <c r="B49" s="47">
        <v>331682</v>
      </c>
      <c r="C49" s="67">
        <v>5</v>
      </c>
      <c r="D49" s="68">
        <v>2</v>
      </c>
      <c r="E49" s="69">
        <v>5</v>
      </c>
      <c r="F49" s="69">
        <v>1</v>
      </c>
      <c r="G49" s="78">
        <v>4</v>
      </c>
      <c r="H49" s="79"/>
      <c r="I49" s="79"/>
      <c r="J49" s="79"/>
      <c r="K49" s="79"/>
      <c r="L49" s="80">
        <v>8</v>
      </c>
      <c r="M49" s="81">
        <v>7</v>
      </c>
      <c r="N49" s="95">
        <v>24</v>
      </c>
      <c r="P49" s="13"/>
    </row>
    <row r="50" spans="1:16" ht="15.75" customHeight="1" x14ac:dyDescent="0.25">
      <c r="A50" s="11" t="s">
        <v>65</v>
      </c>
      <c r="B50" s="47">
        <v>331683</v>
      </c>
      <c r="C50" s="67">
        <v>5</v>
      </c>
      <c r="D50" s="68">
        <v>4</v>
      </c>
      <c r="E50" s="69"/>
      <c r="F50" s="69" t="s">
        <v>194</v>
      </c>
      <c r="G50" s="78">
        <v>7</v>
      </c>
      <c r="H50" s="79">
        <v>7</v>
      </c>
      <c r="I50" s="79" t="s">
        <v>194</v>
      </c>
      <c r="J50" s="79"/>
      <c r="K50" s="79"/>
      <c r="L50" s="80">
        <v>8</v>
      </c>
      <c r="M50" s="81">
        <v>7</v>
      </c>
      <c r="N50" s="95">
        <v>21</v>
      </c>
      <c r="P50" s="13"/>
    </row>
    <row r="51" spans="1:16" ht="15.75" customHeight="1" x14ac:dyDescent="0.25">
      <c r="A51" s="11" t="s">
        <v>66</v>
      </c>
      <c r="B51" s="47">
        <v>331684</v>
      </c>
      <c r="C51" s="67">
        <v>7</v>
      </c>
      <c r="D51" s="68">
        <v>2</v>
      </c>
      <c r="E51" s="69" t="s">
        <v>194</v>
      </c>
      <c r="F51" s="69"/>
      <c r="G51" s="78" t="s">
        <v>194</v>
      </c>
      <c r="H51" s="79">
        <v>1</v>
      </c>
      <c r="I51" s="79" t="s">
        <v>194</v>
      </c>
      <c r="J51" s="79"/>
      <c r="K51" s="79"/>
      <c r="L51" s="80">
        <v>8</v>
      </c>
      <c r="M51" s="81">
        <v>7</v>
      </c>
      <c r="N51" s="95">
        <v>15</v>
      </c>
      <c r="P51" s="13"/>
    </row>
    <row r="52" spans="1:16" ht="15.75" customHeight="1" x14ac:dyDescent="0.25">
      <c r="A52" s="11" t="s">
        <v>67</v>
      </c>
      <c r="B52" s="47">
        <v>331685</v>
      </c>
      <c r="C52" s="67">
        <v>2</v>
      </c>
      <c r="D52" s="68">
        <v>3</v>
      </c>
      <c r="E52" s="69" t="s">
        <v>150</v>
      </c>
      <c r="F52" s="69" t="s">
        <v>150</v>
      </c>
      <c r="G52" s="78" t="s">
        <v>194</v>
      </c>
      <c r="H52" s="79"/>
      <c r="I52" s="79"/>
      <c r="J52" s="79" t="s">
        <v>194</v>
      </c>
      <c r="K52" s="79"/>
      <c r="L52" s="80">
        <v>8</v>
      </c>
      <c r="M52" s="81">
        <v>7</v>
      </c>
      <c r="N52" s="95">
        <v>15</v>
      </c>
      <c r="P52" s="13"/>
    </row>
    <row r="53" spans="1:16" ht="15.75" customHeight="1" x14ac:dyDescent="0.25">
      <c r="A53" s="11" t="s">
        <v>68</v>
      </c>
      <c r="B53" s="47">
        <v>331686</v>
      </c>
      <c r="C53" s="67">
        <v>3</v>
      </c>
      <c r="D53" s="68">
        <v>5</v>
      </c>
      <c r="E53" s="69" t="s">
        <v>150</v>
      </c>
      <c r="F53" s="69" t="s">
        <v>150</v>
      </c>
      <c r="G53" s="78" t="s">
        <v>194</v>
      </c>
      <c r="H53" s="79"/>
      <c r="I53" s="79" t="s">
        <v>194</v>
      </c>
      <c r="J53" s="79"/>
      <c r="K53" s="79"/>
      <c r="L53" s="80">
        <v>8</v>
      </c>
      <c r="M53" s="81">
        <v>7</v>
      </c>
      <c r="N53" s="95">
        <v>17</v>
      </c>
      <c r="P53" s="13"/>
    </row>
    <row r="54" spans="1:16" ht="15.75" customHeight="1" x14ac:dyDescent="0.25">
      <c r="A54" s="11" t="s">
        <v>69</v>
      </c>
      <c r="B54" s="47">
        <v>331687</v>
      </c>
      <c r="C54" s="67">
        <v>1</v>
      </c>
      <c r="D54" s="68">
        <v>5</v>
      </c>
      <c r="E54" s="69" t="s">
        <v>194</v>
      </c>
      <c r="F54" s="69">
        <v>2</v>
      </c>
      <c r="G54" s="78"/>
      <c r="H54" s="79">
        <v>12</v>
      </c>
      <c r="I54" s="79"/>
      <c r="J54" s="79">
        <v>5</v>
      </c>
      <c r="K54" s="79"/>
      <c r="L54" s="80">
        <v>8</v>
      </c>
      <c r="M54" s="81">
        <v>7</v>
      </c>
      <c r="N54" s="95">
        <v>26</v>
      </c>
      <c r="P54" s="13"/>
    </row>
    <row r="55" spans="1:16" ht="15.75" customHeight="1" x14ac:dyDescent="0.25">
      <c r="A55" s="11" t="s">
        <v>70</v>
      </c>
      <c r="B55" s="47">
        <v>331688</v>
      </c>
      <c r="C55" s="67">
        <v>5</v>
      </c>
      <c r="D55" s="68">
        <v>3</v>
      </c>
      <c r="E55" s="69">
        <v>4</v>
      </c>
      <c r="F55" s="69">
        <v>2</v>
      </c>
      <c r="G55" s="78"/>
      <c r="H55" s="79">
        <v>12</v>
      </c>
      <c r="I55" s="79"/>
      <c r="J55" s="79">
        <v>5</v>
      </c>
      <c r="K55" s="79"/>
      <c r="L55" s="80">
        <v>8</v>
      </c>
      <c r="M55" s="81">
        <v>7</v>
      </c>
      <c r="N55" s="95">
        <v>27</v>
      </c>
      <c r="P55" s="13"/>
    </row>
    <row r="56" spans="1:16" ht="15.75" customHeight="1" x14ac:dyDescent="0.25">
      <c r="A56" s="11" t="s">
        <v>71</v>
      </c>
      <c r="B56" s="47">
        <v>331689</v>
      </c>
      <c r="C56" s="67" t="s">
        <v>194</v>
      </c>
      <c r="D56" s="68"/>
      <c r="E56" s="69" t="s">
        <v>150</v>
      </c>
      <c r="F56" s="69" t="s">
        <v>150</v>
      </c>
      <c r="G56" s="78" t="s">
        <v>194</v>
      </c>
      <c r="H56" s="79" t="s">
        <v>194</v>
      </c>
      <c r="I56" s="79"/>
      <c r="J56" s="79"/>
      <c r="K56" s="79"/>
      <c r="L56" s="80">
        <v>8</v>
      </c>
      <c r="M56" s="81">
        <v>7</v>
      </c>
      <c r="N56" s="95">
        <v>4</v>
      </c>
      <c r="P56" s="13"/>
    </row>
    <row r="57" spans="1:16" ht="15.75" customHeight="1" x14ac:dyDescent="0.25">
      <c r="A57" s="11" t="s">
        <v>72</v>
      </c>
      <c r="B57" s="47">
        <v>331690</v>
      </c>
      <c r="C57" s="67">
        <v>4</v>
      </c>
      <c r="D57" s="68">
        <v>3</v>
      </c>
      <c r="E57" s="69">
        <v>5</v>
      </c>
      <c r="F57" s="69">
        <v>1</v>
      </c>
      <c r="G57" s="78">
        <v>9</v>
      </c>
      <c r="H57" s="79">
        <v>2</v>
      </c>
      <c r="I57" s="79"/>
      <c r="J57" s="79"/>
      <c r="K57" s="79"/>
      <c r="L57" s="80">
        <v>8</v>
      </c>
      <c r="M57" s="81">
        <v>7</v>
      </c>
      <c r="N57" s="95">
        <v>20</v>
      </c>
      <c r="P57" s="13"/>
    </row>
    <row r="58" spans="1:16" ht="15.75" customHeight="1" x14ac:dyDescent="0.25">
      <c r="A58" s="11" t="s">
        <v>73</v>
      </c>
      <c r="B58" s="47">
        <v>331691</v>
      </c>
      <c r="C58" s="67">
        <v>8</v>
      </c>
      <c r="D58" s="68"/>
      <c r="E58" s="69">
        <v>2</v>
      </c>
      <c r="F58" s="69">
        <v>2</v>
      </c>
      <c r="G58" s="78">
        <v>13</v>
      </c>
      <c r="H58" s="79">
        <v>13</v>
      </c>
      <c r="I58" s="79">
        <v>7</v>
      </c>
      <c r="J58" s="79"/>
      <c r="K58" s="79"/>
      <c r="L58" s="80">
        <v>8</v>
      </c>
      <c r="M58" s="81">
        <v>7</v>
      </c>
      <c r="N58" s="95">
        <v>19</v>
      </c>
      <c r="P58" s="12"/>
    </row>
    <row r="59" spans="1:16" ht="15.75" customHeight="1" x14ac:dyDescent="0.25">
      <c r="A59" s="11" t="s">
        <v>74</v>
      </c>
      <c r="B59" s="47">
        <v>331692</v>
      </c>
      <c r="C59" s="67" t="s">
        <v>194</v>
      </c>
      <c r="D59" s="68"/>
      <c r="E59" s="69" t="s">
        <v>150</v>
      </c>
      <c r="F59" s="69" t="s">
        <v>150</v>
      </c>
      <c r="G59" s="78">
        <v>12</v>
      </c>
      <c r="H59" s="79"/>
      <c r="I59" s="79"/>
      <c r="J59" s="79"/>
      <c r="K59" s="79"/>
      <c r="L59" s="80">
        <v>8</v>
      </c>
      <c r="M59" s="81">
        <v>7</v>
      </c>
      <c r="N59" s="95">
        <v>2</v>
      </c>
      <c r="P59" s="13"/>
    </row>
    <row r="60" spans="1:16" ht="15.75" customHeight="1" x14ac:dyDescent="0.25">
      <c r="A60" s="11" t="s">
        <v>75</v>
      </c>
      <c r="B60" s="47">
        <v>331693</v>
      </c>
      <c r="C60" s="67" t="s">
        <v>194</v>
      </c>
      <c r="D60" s="68" t="s">
        <v>194</v>
      </c>
      <c r="E60" s="69" t="s">
        <v>150</v>
      </c>
      <c r="F60" s="69" t="s">
        <v>150</v>
      </c>
      <c r="G60" s="78"/>
      <c r="H60" s="79">
        <v>3</v>
      </c>
      <c r="I60" s="79">
        <v>1</v>
      </c>
      <c r="J60" s="79"/>
      <c r="K60" s="79"/>
      <c r="L60" s="80">
        <v>8</v>
      </c>
      <c r="M60" s="81">
        <v>7</v>
      </c>
      <c r="N60" s="95">
        <v>11</v>
      </c>
      <c r="P60" s="14"/>
    </row>
    <row r="61" spans="1:16" ht="15.75" customHeight="1" x14ac:dyDescent="0.25">
      <c r="A61" s="11" t="s">
        <v>76</v>
      </c>
      <c r="B61" s="47">
        <v>331694</v>
      </c>
      <c r="C61" s="67">
        <v>1</v>
      </c>
      <c r="D61" s="68"/>
      <c r="E61" s="69" t="s">
        <v>194</v>
      </c>
      <c r="F61" s="69" t="s">
        <v>194</v>
      </c>
      <c r="G61" s="78" t="s">
        <v>194</v>
      </c>
      <c r="H61" s="79">
        <v>3</v>
      </c>
      <c r="I61" s="79"/>
      <c r="J61" s="79">
        <v>1</v>
      </c>
      <c r="K61" s="79"/>
      <c r="L61" s="80">
        <v>8</v>
      </c>
      <c r="M61" s="81">
        <v>7</v>
      </c>
      <c r="N61" s="95">
        <v>23</v>
      </c>
      <c r="P61" s="14"/>
    </row>
    <row r="62" spans="1:16" ht="15.75" customHeight="1" x14ac:dyDescent="0.25">
      <c r="A62" s="11" t="s">
        <v>77</v>
      </c>
      <c r="B62" s="47">
        <v>331695</v>
      </c>
      <c r="C62" s="67" t="s">
        <v>194</v>
      </c>
      <c r="D62" s="68"/>
      <c r="E62" s="69">
        <v>1</v>
      </c>
      <c r="F62" s="69"/>
      <c r="G62" s="78" t="s">
        <v>194</v>
      </c>
      <c r="H62" s="79"/>
      <c r="I62" s="79"/>
      <c r="J62" s="79"/>
      <c r="K62" s="79"/>
      <c r="L62" s="80">
        <v>8</v>
      </c>
      <c r="M62" s="81">
        <v>7</v>
      </c>
      <c r="N62" s="95">
        <v>17</v>
      </c>
      <c r="P62" s="14"/>
    </row>
    <row r="63" spans="1:16" ht="15.75" customHeight="1" x14ac:dyDescent="0.25">
      <c r="A63" s="11" t="s">
        <v>78</v>
      </c>
      <c r="B63" s="47">
        <v>331696</v>
      </c>
      <c r="C63" s="67">
        <v>7</v>
      </c>
      <c r="D63" s="68">
        <v>5</v>
      </c>
      <c r="E63" s="69" t="s">
        <v>150</v>
      </c>
      <c r="F63" s="69" t="s">
        <v>150</v>
      </c>
      <c r="G63" s="78">
        <v>13</v>
      </c>
      <c r="H63" s="79"/>
      <c r="I63" s="79"/>
      <c r="J63" s="79">
        <v>6</v>
      </c>
      <c r="K63" s="79"/>
      <c r="L63" s="80">
        <v>8</v>
      </c>
      <c r="M63" s="81">
        <v>7</v>
      </c>
      <c r="N63" s="95">
        <v>26</v>
      </c>
      <c r="P63" s="14"/>
    </row>
    <row r="64" spans="1:16" ht="15.75" customHeight="1" x14ac:dyDescent="0.25">
      <c r="A64" s="11" t="s">
        <v>79</v>
      </c>
      <c r="B64" s="47">
        <v>331697</v>
      </c>
      <c r="C64" s="67">
        <v>5</v>
      </c>
      <c r="D64" s="68" t="s">
        <v>194</v>
      </c>
      <c r="E64" s="69" t="s">
        <v>194</v>
      </c>
      <c r="F64" s="69" t="s">
        <v>194</v>
      </c>
      <c r="G64" s="78" t="s">
        <v>194</v>
      </c>
      <c r="H64" s="79"/>
      <c r="I64" s="79" t="s">
        <v>194</v>
      </c>
      <c r="J64" s="79"/>
      <c r="K64" s="79"/>
      <c r="L64" s="80">
        <v>8</v>
      </c>
      <c r="M64" s="81">
        <v>7</v>
      </c>
      <c r="N64" s="95">
        <v>25</v>
      </c>
      <c r="P64" s="14"/>
    </row>
    <row r="65" spans="1:16" ht="15.75" customHeight="1" x14ac:dyDescent="0.25">
      <c r="A65" s="11" t="s">
        <v>80</v>
      </c>
      <c r="B65" s="47">
        <v>331698</v>
      </c>
      <c r="C65" s="67">
        <v>5</v>
      </c>
      <c r="D65" s="68">
        <v>2</v>
      </c>
      <c r="E65" s="69" t="s">
        <v>194</v>
      </c>
      <c r="F65" s="69" t="s">
        <v>194</v>
      </c>
      <c r="G65" s="78">
        <v>4</v>
      </c>
      <c r="H65" s="79" t="s">
        <v>194</v>
      </c>
      <c r="I65" s="79" t="s">
        <v>194</v>
      </c>
      <c r="J65" s="79"/>
      <c r="K65" s="79"/>
      <c r="L65" s="80">
        <v>8</v>
      </c>
      <c r="M65" s="81">
        <v>7</v>
      </c>
      <c r="N65" s="95">
        <v>19</v>
      </c>
      <c r="P65" s="14"/>
    </row>
    <row r="66" spans="1:16" ht="15.75" customHeight="1" x14ac:dyDescent="0.25">
      <c r="A66" s="11" t="s">
        <v>81</v>
      </c>
      <c r="B66" s="47">
        <v>331699</v>
      </c>
      <c r="C66" s="67">
        <v>1</v>
      </c>
      <c r="D66" s="68">
        <v>3</v>
      </c>
      <c r="E66" s="69" t="s">
        <v>150</v>
      </c>
      <c r="F66" s="69" t="s">
        <v>150</v>
      </c>
      <c r="G66" s="78">
        <v>4</v>
      </c>
      <c r="H66" s="79" t="s">
        <v>194</v>
      </c>
      <c r="I66" s="79" t="s">
        <v>194</v>
      </c>
      <c r="J66" s="79" t="s">
        <v>194</v>
      </c>
      <c r="K66" s="79"/>
      <c r="L66" s="80">
        <v>8</v>
      </c>
      <c r="M66" s="81">
        <v>7</v>
      </c>
      <c r="N66" s="95">
        <v>17</v>
      </c>
      <c r="P66" s="14"/>
    </row>
    <row r="67" spans="1:16" ht="15.75" customHeight="1" x14ac:dyDescent="0.25">
      <c r="A67" s="11" t="s">
        <v>82</v>
      </c>
      <c r="B67" s="47">
        <v>331700</v>
      </c>
      <c r="C67" s="67">
        <v>3</v>
      </c>
      <c r="D67" s="68" t="s">
        <v>194</v>
      </c>
      <c r="E67" s="69">
        <v>5</v>
      </c>
      <c r="F67" s="69"/>
      <c r="G67" s="78" t="s">
        <v>194</v>
      </c>
      <c r="H67" s="79"/>
      <c r="I67" s="79"/>
      <c r="J67" s="79">
        <v>5</v>
      </c>
      <c r="K67" s="79"/>
      <c r="L67" s="80">
        <v>8</v>
      </c>
      <c r="M67" s="81">
        <v>7</v>
      </c>
      <c r="N67" s="95">
        <v>27</v>
      </c>
      <c r="P67" s="14"/>
    </row>
    <row r="68" spans="1:16" ht="15.75" customHeight="1" x14ac:dyDescent="0.25">
      <c r="A68" s="11" t="s">
        <v>83</v>
      </c>
      <c r="B68" s="47">
        <v>331701</v>
      </c>
      <c r="C68" s="67">
        <v>9</v>
      </c>
      <c r="D68" s="68">
        <v>2</v>
      </c>
      <c r="E68" s="69">
        <v>5</v>
      </c>
      <c r="F68" s="69">
        <v>3</v>
      </c>
      <c r="G68" s="78" t="s">
        <v>194</v>
      </c>
      <c r="H68" s="79">
        <v>4</v>
      </c>
      <c r="I68" s="79">
        <v>1</v>
      </c>
      <c r="J68" s="79">
        <v>1</v>
      </c>
      <c r="K68" s="79"/>
      <c r="L68" s="80">
        <v>8</v>
      </c>
      <c r="M68" s="81">
        <v>7</v>
      </c>
      <c r="N68" s="95">
        <v>22</v>
      </c>
      <c r="P68" s="14"/>
    </row>
    <row r="69" spans="1:16" ht="15.75" customHeight="1" x14ac:dyDescent="0.25">
      <c r="A69" s="11" t="s">
        <v>84</v>
      </c>
      <c r="B69" s="47">
        <v>331702</v>
      </c>
      <c r="C69" s="67">
        <v>5</v>
      </c>
      <c r="D69" s="68">
        <v>5</v>
      </c>
      <c r="E69" s="69" t="s">
        <v>150</v>
      </c>
      <c r="F69" s="69" t="s">
        <v>150</v>
      </c>
      <c r="G69" s="78"/>
      <c r="H69" s="79"/>
      <c r="I69" s="79"/>
      <c r="J69" s="79"/>
      <c r="K69" s="79"/>
      <c r="L69" s="80">
        <v>8</v>
      </c>
      <c r="M69" s="81">
        <v>7</v>
      </c>
      <c r="N69" s="95">
        <v>2</v>
      </c>
      <c r="P69" s="14"/>
    </row>
    <row r="70" spans="1:16" ht="15.75" customHeight="1" x14ac:dyDescent="0.25">
      <c r="A70" s="11" t="s">
        <v>85</v>
      </c>
      <c r="B70" s="47">
        <v>331703</v>
      </c>
      <c r="C70" s="67" t="s">
        <v>194</v>
      </c>
      <c r="D70" s="68"/>
      <c r="E70" s="69" t="s">
        <v>194</v>
      </c>
      <c r="F70" s="69"/>
      <c r="G70" s="78" t="s">
        <v>194</v>
      </c>
      <c r="H70" s="79"/>
      <c r="I70" s="79"/>
      <c r="J70" s="79"/>
      <c r="K70" s="79"/>
      <c r="L70" s="80">
        <v>8</v>
      </c>
      <c r="M70" s="81">
        <v>7</v>
      </c>
      <c r="N70" s="95">
        <v>6</v>
      </c>
      <c r="P70" s="14"/>
    </row>
    <row r="71" spans="1:16" ht="15.75" customHeight="1" x14ac:dyDescent="0.25">
      <c r="A71" s="11" t="s">
        <v>86</v>
      </c>
      <c r="B71" s="47">
        <v>331704</v>
      </c>
      <c r="C71" s="67">
        <v>3</v>
      </c>
      <c r="D71" s="68">
        <v>3</v>
      </c>
      <c r="E71" s="69">
        <v>8</v>
      </c>
      <c r="F71" s="69">
        <v>2</v>
      </c>
      <c r="G71" s="78">
        <v>7</v>
      </c>
      <c r="H71" s="79">
        <v>7</v>
      </c>
      <c r="I71" s="79" t="s">
        <v>194</v>
      </c>
      <c r="J71" s="79"/>
      <c r="K71" s="79"/>
      <c r="L71" s="80">
        <v>8</v>
      </c>
      <c r="M71" s="81">
        <v>7</v>
      </c>
      <c r="N71" s="95">
        <v>21</v>
      </c>
      <c r="P71" s="14"/>
    </row>
    <row r="72" spans="1:16" ht="15.75" customHeight="1" x14ac:dyDescent="0.25">
      <c r="A72" s="11" t="s">
        <v>87</v>
      </c>
      <c r="B72" s="47">
        <v>331705</v>
      </c>
      <c r="C72" s="67" t="s">
        <v>194</v>
      </c>
      <c r="D72" s="68" t="s">
        <v>194</v>
      </c>
      <c r="E72" s="69">
        <v>5</v>
      </c>
      <c r="F72" s="69">
        <v>4</v>
      </c>
      <c r="G72" s="78">
        <v>9</v>
      </c>
      <c r="H72" s="79">
        <v>7</v>
      </c>
      <c r="I72" s="79" t="s">
        <v>194</v>
      </c>
      <c r="J72" s="79"/>
      <c r="K72" s="79">
        <v>8</v>
      </c>
      <c r="L72" s="80">
        <v>8</v>
      </c>
      <c r="M72" s="81">
        <v>7</v>
      </c>
      <c r="N72" s="95">
        <v>13</v>
      </c>
      <c r="P72" s="14"/>
    </row>
    <row r="73" spans="1:16" ht="15.75" customHeight="1" x14ac:dyDescent="0.25">
      <c r="A73" s="11" t="s">
        <v>88</v>
      </c>
      <c r="B73" s="47">
        <v>331706</v>
      </c>
      <c r="C73" s="67">
        <v>2</v>
      </c>
      <c r="D73" s="68"/>
      <c r="E73" s="69">
        <v>1</v>
      </c>
      <c r="F73" s="69"/>
      <c r="G73" s="78">
        <v>2</v>
      </c>
      <c r="H73" s="79" t="s">
        <v>194</v>
      </c>
      <c r="I73" s="79" t="s">
        <v>194</v>
      </c>
      <c r="J73" s="79"/>
      <c r="K73" s="79">
        <v>2</v>
      </c>
      <c r="L73" s="80">
        <v>8</v>
      </c>
      <c r="M73" s="81">
        <v>7</v>
      </c>
      <c r="N73" s="95">
        <v>30</v>
      </c>
      <c r="P73" s="14"/>
    </row>
    <row r="74" spans="1:16" ht="15.75" customHeight="1" x14ac:dyDescent="0.25">
      <c r="A74" s="11" t="s">
        <v>89</v>
      </c>
      <c r="B74" s="47">
        <v>331707</v>
      </c>
      <c r="C74" s="67">
        <v>6</v>
      </c>
      <c r="D74" s="68">
        <v>5</v>
      </c>
      <c r="E74" s="69">
        <v>5</v>
      </c>
      <c r="F74" s="69">
        <v>3</v>
      </c>
      <c r="G74" s="78">
        <v>7</v>
      </c>
      <c r="H74" s="79">
        <v>12</v>
      </c>
      <c r="I74" s="79">
        <v>2</v>
      </c>
      <c r="J74" s="79">
        <v>1</v>
      </c>
      <c r="K74" s="79"/>
      <c r="L74" s="80">
        <v>8</v>
      </c>
      <c r="M74" s="81">
        <v>7</v>
      </c>
      <c r="N74" s="95">
        <v>39</v>
      </c>
      <c r="P74" s="14"/>
    </row>
    <row r="75" spans="1:16" ht="15.75" customHeight="1" x14ac:dyDescent="0.25">
      <c r="A75" s="11" t="s">
        <v>90</v>
      </c>
      <c r="B75" s="47">
        <v>331708</v>
      </c>
      <c r="C75" s="67">
        <v>6</v>
      </c>
      <c r="D75" s="68">
        <v>3</v>
      </c>
      <c r="E75" s="69">
        <v>6</v>
      </c>
      <c r="F75" s="69">
        <v>2</v>
      </c>
      <c r="G75" s="78">
        <v>1</v>
      </c>
      <c r="H75" s="79" t="s">
        <v>194</v>
      </c>
      <c r="I75" s="79" t="s">
        <v>194</v>
      </c>
      <c r="J75" s="79">
        <v>1</v>
      </c>
      <c r="K75" s="79"/>
      <c r="L75" s="80">
        <v>8</v>
      </c>
      <c r="M75" s="81">
        <v>7</v>
      </c>
      <c r="N75" s="95">
        <v>32</v>
      </c>
      <c r="P75" s="14"/>
    </row>
    <row r="76" spans="1:16" ht="15.75" customHeight="1" x14ac:dyDescent="0.25">
      <c r="A76" s="11" t="s">
        <v>91</v>
      </c>
      <c r="B76" s="47">
        <v>331709</v>
      </c>
      <c r="C76" s="67" t="s">
        <v>194</v>
      </c>
      <c r="D76" s="68"/>
      <c r="E76" s="69" t="s">
        <v>194</v>
      </c>
      <c r="F76" s="69"/>
      <c r="G76" s="78">
        <v>2</v>
      </c>
      <c r="H76" s="79"/>
      <c r="I76" s="79"/>
      <c r="J76" s="79"/>
      <c r="K76" s="79"/>
      <c r="L76" s="80">
        <v>8</v>
      </c>
      <c r="M76" s="81">
        <v>7</v>
      </c>
      <c r="N76" s="95">
        <v>29</v>
      </c>
      <c r="P76" s="14"/>
    </row>
    <row r="77" spans="1:16" ht="15.75" customHeight="1" x14ac:dyDescent="0.25">
      <c r="A77" s="11" t="s">
        <v>92</v>
      </c>
      <c r="B77" s="47">
        <v>331710</v>
      </c>
      <c r="C77" s="67">
        <v>2</v>
      </c>
      <c r="D77" s="68"/>
      <c r="E77" s="69">
        <v>5</v>
      </c>
      <c r="F77" s="69">
        <v>5</v>
      </c>
      <c r="G77" s="78"/>
      <c r="H77" s="79">
        <v>4</v>
      </c>
      <c r="I77" s="79">
        <v>3</v>
      </c>
      <c r="J77" s="79"/>
      <c r="K77" s="79"/>
      <c r="L77" s="80">
        <v>8</v>
      </c>
      <c r="M77" s="81">
        <v>7</v>
      </c>
      <c r="N77" s="95">
        <v>18</v>
      </c>
      <c r="P77" s="14"/>
    </row>
    <row r="78" spans="1:16" ht="15.75" customHeight="1" x14ac:dyDescent="0.25">
      <c r="A78" s="11" t="s">
        <v>93</v>
      </c>
      <c r="B78" s="47">
        <v>331711</v>
      </c>
      <c r="C78" s="67">
        <v>5</v>
      </c>
      <c r="D78" s="68">
        <v>3</v>
      </c>
      <c r="E78" s="69">
        <v>5</v>
      </c>
      <c r="F78" s="69">
        <v>2</v>
      </c>
      <c r="G78" s="78" t="s">
        <v>194</v>
      </c>
      <c r="H78" s="79"/>
      <c r="I78" s="79">
        <v>7</v>
      </c>
      <c r="J78" s="79">
        <v>2</v>
      </c>
      <c r="K78" s="79"/>
      <c r="L78" s="80">
        <v>8</v>
      </c>
      <c r="M78" s="81">
        <v>7</v>
      </c>
      <c r="N78" s="95">
        <v>39</v>
      </c>
      <c r="P78" s="14"/>
    </row>
    <row r="79" spans="1:16" ht="15.75" customHeight="1" x14ac:dyDescent="0.25">
      <c r="A79" s="11" t="s">
        <v>94</v>
      </c>
      <c r="B79" s="47">
        <v>331712</v>
      </c>
      <c r="C79" s="67">
        <v>6</v>
      </c>
      <c r="D79" s="68">
        <v>5</v>
      </c>
      <c r="E79" s="69">
        <v>4</v>
      </c>
      <c r="F79" s="69"/>
      <c r="G79" s="78">
        <v>7</v>
      </c>
      <c r="H79" s="79"/>
      <c r="I79" s="79"/>
      <c r="J79" s="79">
        <v>7</v>
      </c>
      <c r="K79" s="79"/>
      <c r="L79" s="80">
        <v>8</v>
      </c>
      <c r="M79" s="81">
        <v>7</v>
      </c>
      <c r="N79" s="95">
        <v>20</v>
      </c>
      <c r="P79" s="14"/>
    </row>
    <row r="80" spans="1:16" ht="15.75" customHeight="1" x14ac:dyDescent="0.25">
      <c r="A80" s="15" t="s">
        <v>95</v>
      </c>
      <c r="B80" s="47">
        <v>331713</v>
      </c>
      <c r="C80" s="67">
        <v>2</v>
      </c>
      <c r="D80" s="68" t="s">
        <v>194</v>
      </c>
      <c r="E80" s="69">
        <v>4</v>
      </c>
      <c r="F80" s="69" t="s">
        <v>194</v>
      </c>
      <c r="G80" s="78" t="s">
        <v>194</v>
      </c>
      <c r="H80" s="79" t="s">
        <v>194</v>
      </c>
      <c r="I80" s="79"/>
      <c r="J80" s="79">
        <v>5</v>
      </c>
      <c r="K80" s="79"/>
      <c r="L80" s="80">
        <v>8</v>
      </c>
      <c r="M80" s="81">
        <v>7</v>
      </c>
      <c r="N80" s="95">
        <v>18</v>
      </c>
      <c r="P80" s="14"/>
    </row>
    <row r="81" spans="1:29" ht="15.75" customHeight="1" x14ac:dyDescent="0.25">
      <c r="A81" s="15" t="s">
        <v>96</v>
      </c>
      <c r="B81" s="47">
        <v>331714</v>
      </c>
      <c r="C81" s="67">
        <v>1</v>
      </c>
      <c r="D81" s="68"/>
      <c r="E81" s="69" t="s">
        <v>150</v>
      </c>
      <c r="F81" s="69" t="s">
        <v>150</v>
      </c>
      <c r="G81" s="78">
        <v>3</v>
      </c>
      <c r="H81" s="79" t="s">
        <v>194</v>
      </c>
      <c r="I81" s="79"/>
      <c r="J81" s="79"/>
      <c r="K81" s="79"/>
      <c r="L81" s="80">
        <v>8</v>
      </c>
      <c r="M81" s="81">
        <v>7</v>
      </c>
      <c r="N81" s="95">
        <v>10</v>
      </c>
      <c r="P81" s="14"/>
    </row>
    <row r="82" spans="1:29" ht="15.75" customHeight="1" x14ac:dyDescent="0.25">
      <c r="A82" s="15" t="s">
        <v>97</v>
      </c>
      <c r="B82" s="47">
        <v>331715</v>
      </c>
      <c r="C82" s="67">
        <v>7</v>
      </c>
      <c r="D82" s="68">
        <v>5</v>
      </c>
      <c r="E82" s="69">
        <v>4</v>
      </c>
      <c r="F82" s="69"/>
      <c r="G82" s="78">
        <v>4</v>
      </c>
      <c r="H82" s="79">
        <v>5</v>
      </c>
      <c r="I82" s="79">
        <v>2</v>
      </c>
      <c r="J82" s="79">
        <v>1</v>
      </c>
      <c r="K82" s="79"/>
      <c r="L82" s="80">
        <v>8</v>
      </c>
      <c r="M82" s="81">
        <v>7</v>
      </c>
      <c r="N82" s="95">
        <v>24</v>
      </c>
      <c r="P82" s="14"/>
    </row>
    <row r="83" spans="1:29" ht="15.75" customHeight="1" x14ac:dyDescent="0.25">
      <c r="A83" s="15" t="s">
        <v>98</v>
      </c>
      <c r="B83" s="47">
        <v>331716</v>
      </c>
      <c r="C83" s="67" t="s">
        <v>194</v>
      </c>
      <c r="D83" s="68"/>
      <c r="E83" s="69">
        <v>5</v>
      </c>
      <c r="F83" s="69">
        <v>4</v>
      </c>
      <c r="G83" s="78">
        <v>3</v>
      </c>
      <c r="H83" s="79">
        <v>4</v>
      </c>
      <c r="I83" s="79" t="s">
        <v>194</v>
      </c>
      <c r="J83" s="79">
        <v>3</v>
      </c>
      <c r="K83" s="79"/>
      <c r="L83" s="80">
        <v>8</v>
      </c>
      <c r="M83" s="81">
        <v>7</v>
      </c>
      <c r="N83" s="95">
        <v>16</v>
      </c>
      <c r="P83" s="14"/>
    </row>
    <row r="84" spans="1:29" ht="15.75" customHeight="1" x14ac:dyDescent="0.25">
      <c r="A84" s="15" t="s">
        <v>99</v>
      </c>
      <c r="B84" s="47">
        <v>331717</v>
      </c>
      <c r="C84" s="67">
        <v>1</v>
      </c>
      <c r="D84" s="68"/>
      <c r="E84" s="69" t="s">
        <v>150</v>
      </c>
      <c r="F84" s="69" t="s">
        <v>150</v>
      </c>
      <c r="G84" s="78">
        <v>3</v>
      </c>
      <c r="H84" s="79">
        <v>4</v>
      </c>
      <c r="I84" s="79" t="s">
        <v>194</v>
      </c>
      <c r="J84" s="79">
        <v>2</v>
      </c>
      <c r="K84" s="79" t="s">
        <v>194</v>
      </c>
      <c r="L84" s="80">
        <v>8</v>
      </c>
      <c r="M84" s="81">
        <v>7</v>
      </c>
      <c r="N84" s="95">
        <v>25</v>
      </c>
      <c r="P84" s="14"/>
    </row>
    <row r="85" spans="1:29" ht="15.75" customHeight="1" x14ac:dyDescent="0.25">
      <c r="A85" s="15" t="s">
        <v>100</v>
      </c>
      <c r="B85" s="47">
        <v>331718</v>
      </c>
      <c r="C85" s="67" t="s">
        <v>194</v>
      </c>
      <c r="D85" s="68"/>
      <c r="E85" s="69" t="s">
        <v>194</v>
      </c>
      <c r="F85" s="69" t="s">
        <v>194</v>
      </c>
      <c r="G85" s="78" t="s">
        <v>194</v>
      </c>
      <c r="H85" s="79"/>
      <c r="I85" s="79"/>
      <c r="J85" s="79"/>
      <c r="K85" s="79"/>
      <c r="L85" s="80">
        <v>8</v>
      </c>
      <c r="M85" s="81">
        <v>7</v>
      </c>
      <c r="N85" s="95">
        <v>12</v>
      </c>
      <c r="P85" s="14"/>
    </row>
    <row r="86" spans="1:29" ht="15.75" customHeight="1" x14ac:dyDescent="0.25">
      <c r="A86" s="15" t="s">
        <v>101</v>
      </c>
      <c r="B86" s="47">
        <v>331719</v>
      </c>
      <c r="C86" s="67" t="s">
        <v>150</v>
      </c>
      <c r="D86" s="68" t="s">
        <v>150</v>
      </c>
      <c r="E86" s="69" t="s">
        <v>194</v>
      </c>
      <c r="F86" s="69"/>
      <c r="G86" s="78"/>
      <c r="H86" s="79">
        <v>2</v>
      </c>
      <c r="I86" s="79"/>
      <c r="J86" s="79">
        <v>1</v>
      </c>
      <c r="K86" s="79"/>
      <c r="L86" s="80">
        <v>8</v>
      </c>
      <c r="M86" s="81">
        <v>7</v>
      </c>
      <c r="N86" s="95">
        <v>11</v>
      </c>
      <c r="P86" s="14"/>
    </row>
    <row r="87" spans="1:29" ht="15.75" customHeight="1" x14ac:dyDescent="0.25">
      <c r="B87" s="8" t="s">
        <v>102</v>
      </c>
      <c r="C87" s="18">
        <f t="shared" ref="C87:N87" si="0">AVERAGE(C12:C86)</f>
        <v>4.2833333333333332</v>
      </c>
      <c r="D87" s="18">
        <f t="shared" si="0"/>
        <v>3.7727272727272729</v>
      </c>
      <c r="E87" s="18">
        <f t="shared" si="0"/>
        <v>3.8333333333333335</v>
      </c>
      <c r="F87" s="18">
        <f t="shared" si="0"/>
        <v>3.0909090909090908</v>
      </c>
      <c r="G87" s="18">
        <f t="shared" si="0"/>
        <v>5.8974358974358978</v>
      </c>
      <c r="H87" s="18">
        <f t="shared" si="0"/>
        <v>5.8372093023255811</v>
      </c>
      <c r="I87" s="18">
        <f t="shared" si="0"/>
        <v>5.5714285714285712</v>
      </c>
      <c r="J87" s="18">
        <f t="shared" si="0"/>
        <v>3.9459459459459461</v>
      </c>
      <c r="K87" s="18">
        <f t="shared" si="0"/>
        <v>2.6363636363636362</v>
      </c>
      <c r="L87" s="18">
        <f t="shared" si="0"/>
        <v>8</v>
      </c>
      <c r="M87" s="18">
        <f t="shared" si="0"/>
        <v>7</v>
      </c>
      <c r="N87" s="18">
        <f t="shared" si="0"/>
        <v>22.96</v>
      </c>
      <c r="Q87" s="19"/>
    </row>
    <row r="88" spans="1:29" ht="30" customHeight="1" x14ac:dyDescent="0.25"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B89" s="33"/>
    </row>
    <row r="90" spans="1:29" ht="32.25" customHeight="1" x14ac:dyDescent="0.25">
      <c r="B90" s="3" t="s">
        <v>104</v>
      </c>
      <c r="C90" s="4">
        <f t="shared" ref="C90:M90" si="2">COUNT(C12:C77)</f>
        <v>54</v>
      </c>
      <c r="D90" s="4">
        <f t="shared" si="2"/>
        <v>41</v>
      </c>
      <c r="E90" s="4">
        <f t="shared" si="2"/>
        <v>43</v>
      </c>
      <c r="F90" s="4">
        <f t="shared" si="2"/>
        <v>31</v>
      </c>
      <c r="G90" s="4">
        <f t="shared" si="2"/>
        <v>34</v>
      </c>
      <c r="H90" s="4">
        <f t="shared" si="2"/>
        <v>39</v>
      </c>
      <c r="I90" s="4">
        <f t="shared" si="2"/>
        <v>19</v>
      </c>
      <c r="J90" s="4">
        <f t="shared" si="2"/>
        <v>30</v>
      </c>
      <c r="K90" s="4">
        <f t="shared" si="2"/>
        <v>11</v>
      </c>
      <c r="L90" s="4">
        <f t="shared" si="2"/>
        <v>66</v>
      </c>
      <c r="M90" s="4">
        <f t="shared" si="2"/>
        <v>66</v>
      </c>
      <c r="N90" s="4">
        <f>COUNT(N12:N78)</f>
        <v>67</v>
      </c>
    </row>
    <row r="91" spans="1:29" ht="39.75" customHeight="1" x14ac:dyDescent="0.25">
      <c r="B91" s="3" t="s">
        <v>105</v>
      </c>
      <c r="C91" s="4">
        <f t="shared" ref="C91:M91" si="3">COUNTIF(C12:C77,"&gt;="&amp;C88)</f>
        <v>29</v>
      </c>
      <c r="D91" s="4">
        <f t="shared" si="3"/>
        <v>12</v>
      </c>
      <c r="E91" s="4">
        <f t="shared" si="3"/>
        <v>19</v>
      </c>
      <c r="F91" s="4">
        <f t="shared" si="3"/>
        <v>5</v>
      </c>
      <c r="G91" s="4">
        <f t="shared" si="3"/>
        <v>14</v>
      </c>
      <c r="H91" s="4">
        <f t="shared" si="3"/>
        <v>13</v>
      </c>
      <c r="I91" s="4">
        <f t="shared" si="3"/>
        <v>9</v>
      </c>
      <c r="J91" s="4">
        <f t="shared" si="3"/>
        <v>7</v>
      </c>
      <c r="K91" s="4">
        <f t="shared" si="3"/>
        <v>2</v>
      </c>
      <c r="L91" s="4">
        <f t="shared" si="3"/>
        <v>66</v>
      </c>
      <c r="M91" s="4">
        <f t="shared" si="3"/>
        <v>66</v>
      </c>
      <c r="N91" s="4">
        <f>COUNTIF(N12:N78,"&gt;="&amp;N88)</f>
        <v>13</v>
      </c>
    </row>
    <row r="92" spans="1:29" ht="42" customHeight="1" x14ac:dyDescent="0.25">
      <c r="B92" s="3" t="s">
        <v>106</v>
      </c>
      <c r="C92" s="5">
        <f t="shared" ref="C92:J92" si="4">ROUNDUP((C91*100)/C90,2)</f>
        <v>53.71</v>
      </c>
      <c r="D92" s="5">
        <f t="shared" si="4"/>
        <v>29.270000000000003</v>
      </c>
      <c r="E92" s="5">
        <f t="shared" si="4"/>
        <v>44.19</v>
      </c>
      <c r="F92" s="5">
        <f t="shared" si="4"/>
        <v>16.130000000000003</v>
      </c>
      <c r="G92" s="5">
        <f t="shared" si="4"/>
        <v>41.18</v>
      </c>
      <c r="H92" s="5">
        <f t="shared" si="4"/>
        <v>33.339999999999996</v>
      </c>
      <c r="I92" s="5">
        <f t="shared" si="4"/>
        <v>47.37</v>
      </c>
      <c r="J92" s="5">
        <f t="shared" si="4"/>
        <v>23.34</v>
      </c>
      <c r="K92" s="5" t="s">
        <v>107</v>
      </c>
      <c r="L92" s="5">
        <f t="shared" ref="L92:N92" si="5">ROUNDUP((L91*100)/L90,2)</f>
        <v>100</v>
      </c>
      <c r="M92" s="5">
        <f t="shared" si="5"/>
        <v>100</v>
      </c>
      <c r="N92" s="5">
        <f t="shared" si="5"/>
        <v>19.41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B93" s="20" t="s">
        <v>108</v>
      </c>
      <c r="C93" s="5">
        <f t="shared" ref="C93:J93" si="6">IF(C92&gt;=$C97,3,IF(C92&gt;=$C96,(2+(C92-55)/10),IF(C92&gt;=$C95,(1+(C92-45)/10),1)))</f>
        <v>1.871</v>
      </c>
      <c r="D93" s="5">
        <f t="shared" si="6"/>
        <v>1</v>
      </c>
      <c r="E93" s="5">
        <f t="shared" si="6"/>
        <v>1</v>
      </c>
      <c r="F93" s="5">
        <f t="shared" si="6"/>
        <v>1</v>
      </c>
      <c r="G93" s="5">
        <f t="shared" si="6"/>
        <v>1</v>
      </c>
      <c r="H93" s="5">
        <f t="shared" si="6"/>
        <v>1</v>
      </c>
      <c r="I93" s="5">
        <f t="shared" si="6"/>
        <v>1.2369999999999997</v>
      </c>
      <c r="J93" s="5">
        <f t="shared" si="6"/>
        <v>1</v>
      </c>
      <c r="K93" s="5">
        <v>0</v>
      </c>
      <c r="L93" s="5">
        <f t="shared" ref="L93:N93" si="7">IF(L92&gt;=$C97,3,IF(L92&gt;=$C96,(2+(L92-55)/10),IF(L92&gt;=$C95,(1+(L92-45)/10),1)))</f>
        <v>3</v>
      </c>
      <c r="M93" s="5">
        <f t="shared" si="7"/>
        <v>3</v>
      </c>
      <c r="N93" s="5">
        <f t="shared" si="7"/>
        <v>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8">C93</f>
        <v>1.871</v>
      </c>
      <c r="D101" s="18">
        <f t="shared" si="8"/>
        <v>1</v>
      </c>
      <c r="E101" s="18">
        <f t="shared" si="8"/>
        <v>1</v>
      </c>
      <c r="F101" s="18">
        <f t="shared" si="8"/>
        <v>1</v>
      </c>
      <c r="G101" s="18">
        <f t="shared" si="8"/>
        <v>1</v>
      </c>
      <c r="H101" s="18">
        <f t="shared" si="8"/>
        <v>1</v>
      </c>
      <c r="I101" s="18">
        <f t="shared" si="8"/>
        <v>1.2369999999999997</v>
      </c>
      <c r="J101" s="18">
        <f t="shared" si="8"/>
        <v>1</v>
      </c>
      <c r="K101" s="18">
        <f t="shared" si="8"/>
        <v>0</v>
      </c>
      <c r="L101" s="18">
        <f t="shared" ref="L101:P101" si="9">$M93</f>
        <v>3</v>
      </c>
      <c r="M101" s="18">
        <f t="shared" si="9"/>
        <v>3</v>
      </c>
      <c r="N101" s="18">
        <f t="shared" si="9"/>
        <v>3</v>
      </c>
      <c r="O101" s="18">
        <f t="shared" si="9"/>
        <v>3</v>
      </c>
      <c r="P101" s="18">
        <f t="shared" si="9"/>
        <v>3</v>
      </c>
      <c r="Q101" s="18" t="s">
        <v>195</v>
      </c>
      <c r="R101" s="18">
        <f t="shared" ref="R101:V101" si="10">$N93</f>
        <v>1</v>
      </c>
      <c r="S101" s="18">
        <f t="shared" si="10"/>
        <v>1</v>
      </c>
      <c r="T101" s="18">
        <f t="shared" si="10"/>
        <v>1</v>
      </c>
      <c r="U101" s="18">
        <f t="shared" si="10"/>
        <v>1</v>
      </c>
      <c r="V101" s="18">
        <f t="shared" si="10"/>
        <v>1</v>
      </c>
      <c r="W101" s="18" t="s">
        <v>195</v>
      </c>
    </row>
    <row r="102" spans="1:23" ht="15.75" customHeight="1" x14ac:dyDescent="0.25"/>
    <row r="103" spans="1:23" ht="15.75" customHeight="1" x14ac:dyDescent="0.25">
      <c r="C103" s="96" t="s">
        <v>108</v>
      </c>
      <c r="D103" s="97"/>
      <c r="E103" s="97"/>
      <c r="F103" s="97"/>
      <c r="G103" s="97"/>
      <c r="H103" s="98"/>
      <c r="I103" s="24"/>
      <c r="J103" s="24"/>
      <c r="K103" s="24"/>
      <c r="L103" s="24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1.7177500000000001</v>
      </c>
      <c r="D105" s="18">
        <f>SUMIF($C$100:$X$100,"CO2",$C$101:$X$101)/COUNTIF($C$100:$X$100,"CO2")</f>
        <v>1.5</v>
      </c>
      <c r="E105" s="18">
        <f>SUMIF($C$100:$X$100,"CO3",$C$101:$X$101)/COUNTIF($C$100:$X$100,"CO3")</f>
        <v>1.55925</v>
      </c>
      <c r="F105" s="18">
        <f>SUMIF($C$100:$X$100,"CO4",$C$101:$X$101)/COUNTIF($C$100:$X$100,"CO4")</f>
        <v>1.5</v>
      </c>
      <c r="G105" s="99">
        <f>SUMIF($C$100:$X$100,"CO5",$C$101:$X$101)/COUNTIF($C$100:$X$100,"CO5")</f>
        <v>1.3333333333333333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11">$N93</f>
        <v>1</v>
      </c>
      <c r="D106" s="18">
        <f t="shared" si="11"/>
        <v>1</v>
      </c>
      <c r="E106" s="18">
        <f t="shared" si="11"/>
        <v>1</v>
      </c>
      <c r="F106" s="18">
        <f t="shared" si="11"/>
        <v>1</v>
      </c>
      <c r="G106" s="99">
        <f t="shared" si="11"/>
        <v>1</v>
      </c>
      <c r="H106" s="100"/>
    </row>
    <row r="107" spans="1:23" ht="45.75" customHeight="1" x14ac:dyDescent="0.25">
      <c r="A107" s="102" t="s">
        <v>123</v>
      </c>
      <c r="B107" s="98"/>
      <c r="C107" s="6">
        <f t="shared" ref="C107:G107" si="12">(0.8*C106+0.2*C105)</f>
        <v>1.1435500000000001</v>
      </c>
      <c r="D107" s="6">
        <f t="shared" si="12"/>
        <v>1.1000000000000001</v>
      </c>
      <c r="E107" s="6">
        <f t="shared" si="12"/>
        <v>1.11185</v>
      </c>
      <c r="F107" s="6">
        <f t="shared" si="12"/>
        <v>1.1000000000000001</v>
      </c>
      <c r="G107" s="103">
        <f t="shared" si="12"/>
        <v>1.0666666666666667</v>
      </c>
      <c r="H107" s="104"/>
      <c r="K107" s="25"/>
    </row>
    <row r="108" spans="1:23" ht="15.75" customHeight="1" x14ac:dyDescent="0.25"/>
    <row r="109" spans="1:23" ht="15.75" customHeight="1" x14ac:dyDescent="0.25">
      <c r="B109" s="105" t="s">
        <v>124</v>
      </c>
      <c r="C109" s="97"/>
      <c r="D109" s="97"/>
      <c r="E109" s="97"/>
      <c r="F109" s="97"/>
      <c r="G109" s="97"/>
      <c r="H109" s="97"/>
      <c r="I109" s="98"/>
      <c r="J109" s="26">
        <f>AVERAGE(C107:H107)</f>
        <v>1.1044133333333332</v>
      </c>
    </row>
    <row r="110" spans="1:23" ht="15.75" customHeight="1" x14ac:dyDescent="0.25"/>
    <row r="111" spans="1:23" ht="15.75" customHeight="1" x14ac:dyDescent="0.25">
      <c r="A111" s="27"/>
    </row>
    <row r="112" spans="1:23" ht="15.75" customHeight="1" x14ac:dyDescent="0.25"/>
    <row r="113" spans="2:18" ht="15.75" customHeight="1" x14ac:dyDescent="0.25">
      <c r="B113" s="96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24"/>
      <c r="P113" s="24"/>
      <c r="Q113" s="24"/>
      <c r="R113" s="28"/>
    </row>
    <row r="114" spans="2:18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8" ht="15.75" customHeight="1" x14ac:dyDescent="0.25">
      <c r="B115" s="29" t="s">
        <v>165</v>
      </c>
      <c r="C115" s="47">
        <v>3</v>
      </c>
      <c r="D115" s="47">
        <v>3</v>
      </c>
      <c r="E115" s="47">
        <v>2</v>
      </c>
      <c r="F115" s="47">
        <v>2</v>
      </c>
      <c r="G115" s="47">
        <v>1</v>
      </c>
      <c r="H115" s="47"/>
      <c r="I115" s="47"/>
      <c r="J115" s="47">
        <v>1</v>
      </c>
      <c r="K115" s="47">
        <v>1</v>
      </c>
      <c r="L115" s="47">
        <v>2</v>
      </c>
      <c r="M115" s="47"/>
      <c r="N115" s="88">
        <v>3</v>
      </c>
    </row>
    <row r="116" spans="2:18" ht="15.75" customHeight="1" x14ac:dyDescent="0.25">
      <c r="B116" s="29" t="s">
        <v>166</v>
      </c>
      <c r="C116" s="47">
        <v>1</v>
      </c>
      <c r="D116" s="47">
        <v>2</v>
      </c>
      <c r="E116" s="47">
        <v>2</v>
      </c>
      <c r="F116" s="47"/>
      <c r="G116" s="47"/>
      <c r="H116" s="47"/>
      <c r="I116" s="47"/>
      <c r="J116" s="47">
        <v>2</v>
      </c>
      <c r="K116" s="47">
        <v>3</v>
      </c>
      <c r="L116" s="47">
        <v>3</v>
      </c>
      <c r="M116" s="47">
        <v>2</v>
      </c>
      <c r="N116" s="88">
        <v>1</v>
      </c>
    </row>
    <row r="117" spans="2:18" ht="15.75" customHeight="1" x14ac:dyDescent="0.25">
      <c r="B117" s="29" t="s">
        <v>167</v>
      </c>
      <c r="C117" s="47">
        <v>3</v>
      </c>
      <c r="D117" s="47">
        <v>3</v>
      </c>
      <c r="E117" s="47">
        <v>3</v>
      </c>
      <c r="F117" s="47">
        <v>2</v>
      </c>
      <c r="G117" s="47">
        <v>3</v>
      </c>
      <c r="H117" s="47"/>
      <c r="I117" s="47"/>
      <c r="J117" s="47">
        <v>1</v>
      </c>
      <c r="K117" s="47">
        <v>2</v>
      </c>
      <c r="L117" s="47">
        <v>2</v>
      </c>
      <c r="M117" s="47">
        <v>3</v>
      </c>
      <c r="N117" s="88">
        <v>2</v>
      </c>
    </row>
    <row r="118" spans="2:18" ht="15.75" customHeight="1" x14ac:dyDescent="0.25">
      <c r="B118" s="29" t="s">
        <v>168</v>
      </c>
      <c r="C118" s="47">
        <v>3</v>
      </c>
      <c r="D118" s="47">
        <v>2</v>
      </c>
      <c r="E118" s="47">
        <v>2</v>
      </c>
      <c r="F118" s="47">
        <v>1</v>
      </c>
      <c r="G118" s="47"/>
      <c r="H118" s="47"/>
      <c r="I118" s="47"/>
      <c r="J118" s="47"/>
      <c r="K118" s="47"/>
      <c r="L118" s="47"/>
      <c r="M118" s="47"/>
      <c r="N118" s="88">
        <v>2</v>
      </c>
    </row>
    <row r="119" spans="2:18" ht="15.75" customHeight="1" x14ac:dyDescent="0.25">
      <c r="B119" s="29" t="s">
        <v>169</v>
      </c>
      <c r="C119" s="47">
        <v>3</v>
      </c>
      <c r="D119" s="47">
        <v>2</v>
      </c>
      <c r="E119" s="47">
        <v>2</v>
      </c>
      <c r="F119" s="47">
        <v>1</v>
      </c>
      <c r="G119" s="47"/>
      <c r="H119" s="47"/>
      <c r="I119" s="47"/>
      <c r="J119" s="47"/>
      <c r="K119" s="47"/>
      <c r="L119" s="47"/>
      <c r="M119" s="47"/>
      <c r="N119" s="88">
        <v>1</v>
      </c>
    </row>
    <row r="120" spans="2:18" ht="15.75" customHeight="1" x14ac:dyDescent="0.25">
      <c r="B120" s="29" t="s">
        <v>164</v>
      </c>
      <c r="C120" s="30">
        <f t="shared" ref="C120:N120" si="13">SUM(C115:C119)/5</f>
        <v>2.6</v>
      </c>
      <c r="D120" s="30">
        <f t="shared" si="13"/>
        <v>2.4</v>
      </c>
      <c r="E120" s="30">
        <f t="shared" si="13"/>
        <v>2.2000000000000002</v>
      </c>
      <c r="F120" s="30">
        <f t="shared" si="13"/>
        <v>1.2</v>
      </c>
      <c r="G120" s="30">
        <f t="shared" si="13"/>
        <v>0.8</v>
      </c>
      <c r="H120" s="30">
        <f t="shared" si="13"/>
        <v>0</v>
      </c>
      <c r="I120" s="30">
        <f t="shared" si="13"/>
        <v>0</v>
      </c>
      <c r="J120" s="30">
        <f t="shared" si="13"/>
        <v>0.8</v>
      </c>
      <c r="K120" s="30">
        <f t="shared" si="13"/>
        <v>1.2</v>
      </c>
      <c r="L120" s="30">
        <f t="shared" si="13"/>
        <v>1.4</v>
      </c>
      <c r="M120" s="30">
        <f t="shared" si="13"/>
        <v>1</v>
      </c>
      <c r="N120" s="30">
        <f t="shared" si="13"/>
        <v>1.8</v>
      </c>
    </row>
    <row r="121" spans="2:18" ht="15.75" customHeight="1" x14ac:dyDescent="0.25"/>
    <row r="122" spans="2:18" ht="15.75" customHeight="1" x14ac:dyDescent="0.25">
      <c r="B122" s="96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24"/>
      <c r="Q122" s="28"/>
    </row>
    <row r="123" spans="2:18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8" ht="15.75" customHeight="1" x14ac:dyDescent="0.25">
      <c r="B124" s="29" t="s">
        <v>165</v>
      </c>
      <c r="C124" s="6">
        <f>C107</f>
        <v>1.1435500000000001</v>
      </c>
      <c r="D124" s="18">
        <f t="shared" ref="D124:O124" si="14">(C115/3)*$C124</f>
        <v>1.1435500000000001</v>
      </c>
      <c r="E124" s="18">
        <f t="shared" si="14"/>
        <v>1.1435500000000001</v>
      </c>
      <c r="F124" s="18">
        <f t="shared" si="14"/>
        <v>0.76236666666666664</v>
      </c>
      <c r="G124" s="18">
        <f t="shared" si="14"/>
        <v>0.76236666666666664</v>
      </c>
      <c r="H124" s="18">
        <f t="shared" si="14"/>
        <v>0.38118333333333332</v>
      </c>
      <c r="I124" s="18">
        <f t="shared" si="14"/>
        <v>0</v>
      </c>
      <c r="J124" s="18">
        <f t="shared" si="14"/>
        <v>0</v>
      </c>
      <c r="K124" s="18">
        <f t="shared" si="14"/>
        <v>0.38118333333333332</v>
      </c>
      <c r="L124" s="18">
        <f t="shared" si="14"/>
        <v>0.38118333333333332</v>
      </c>
      <c r="M124" s="18">
        <f t="shared" si="14"/>
        <v>0.76236666666666664</v>
      </c>
      <c r="N124" s="18">
        <f t="shared" si="14"/>
        <v>0</v>
      </c>
      <c r="O124" s="18">
        <f t="shared" si="14"/>
        <v>1.1435500000000001</v>
      </c>
    </row>
    <row r="125" spans="2:18" ht="15.75" customHeight="1" x14ac:dyDescent="0.25">
      <c r="B125" s="29" t="s">
        <v>166</v>
      </c>
      <c r="C125" s="6">
        <f>D107</f>
        <v>1.1000000000000001</v>
      </c>
      <c r="D125" s="18">
        <f t="shared" ref="D125:E125" si="15">(C116/3)*$C125</f>
        <v>0.3666666666666667</v>
      </c>
      <c r="E125" s="18">
        <f t="shared" si="15"/>
        <v>0.73333333333333339</v>
      </c>
      <c r="F125" s="2">
        <v>1.91</v>
      </c>
      <c r="G125" s="18">
        <f t="shared" ref="G125:O125" si="16">(F116/3)*$C125</f>
        <v>0</v>
      </c>
      <c r="H125" s="18">
        <f t="shared" si="16"/>
        <v>0</v>
      </c>
      <c r="I125" s="18">
        <f t="shared" si="16"/>
        <v>0</v>
      </c>
      <c r="J125" s="18">
        <f t="shared" si="16"/>
        <v>0</v>
      </c>
      <c r="K125" s="18">
        <f t="shared" si="16"/>
        <v>0.73333333333333339</v>
      </c>
      <c r="L125" s="18">
        <f t="shared" si="16"/>
        <v>1.1000000000000001</v>
      </c>
      <c r="M125" s="18">
        <f t="shared" si="16"/>
        <v>1.1000000000000001</v>
      </c>
      <c r="N125" s="18">
        <f t="shared" si="16"/>
        <v>0.73333333333333339</v>
      </c>
      <c r="O125" s="18">
        <f t="shared" si="16"/>
        <v>0.3666666666666667</v>
      </c>
    </row>
    <row r="126" spans="2:18" ht="15.75" customHeight="1" x14ac:dyDescent="0.25">
      <c r="B126" s="29" t="s">
        <v>167</v>
      </c>
      <c r="C126" s="6">
        <f>E107</f>
        <v>1.11185</v>
      </c>
      <c r="D126" s="18">
        <f t="shared" ref="D126:E126" si="17">(C117/3)*$C126</f>
        <v>1.11185</v>
      </c>
      <c r="E126" s="18">
        <f t="shared" si="17"/>
        <v>1.11185</v>
      </c>
      <c r="F126" s="2">
        <v>2.84</v>
      </c>
      <c r="G126" s="18">
        <f t="shared" ref="G126:O126" si="18">(F117/3)*$C126</f>
        <v>0.7412333333333333</v>
      </c>
      <c r="H126" s="18">
        <f t="shared" si="18"/>
        <v>1.11185</v>
      </c>
      <c r="I126" s="18">
        <f t="shared" si="18"/>
        <v>0</v>
      </c>
      <c r="J126" s="18">
        <f t="shared" si="18"/>
        <v>0</v>
      </c>
      <c r="K126" s="18">
        <f t="shared" si="18"/>
        <v>0.37061666666666665</v>
      </c>
      <c r="L126" s="18">
        <f t="shared" si="18"/>
        <v>0.7412333333333333</v>
      </c>
      <c r="M126" s="18">
        <f t="shared" si="18"/>
        <v>0.7412333333333333</v>
      </c>
      <c r="N126" s="18">
        <f t="shared" si="18"/>
        <v>1.11185</v>
      </c>
      <c r="O126" s="18">
        <f t="shared" si="18"/>
        <v>0.7412333333333333</v>
      </c>
    </row>
    <row r="127" spans="2:18" ht="15.75" customHeight="1" x14ac:dyDescent="0.25">
      <c r="B127" s="29" t="s">
        <v>168</v>
      </c>
      <c r="C127" s="6">
        <f>F107</f>
        <v>1.1000000000000001</v>
      </c>
      <c r="D127" s="18">
        <f t="shared" ref="D127:E127" si="19">(C118/3)*$C127</f>
        <v>1.1000000000000001</v>
      </c>
      <c r="E127" s="18">
        <f t="shared" si="19"/>
        <v>0.73333333333333339</v>
      </c>
      <c r="F127" s="2">
        <v>1.94</v>
      </c>
      <c r="G127" s="18">
        <f t="shared" ref="G127:O127" si="20">(F118/3)*$C127</f>
        <v>0.3666666666666667</v>
      </c>
      <c r="H127" s="18">
        <f t="shared" si="20"/>
        <v>0</v>
      </c>
      <c r="I127" s="18">
        <f t="shared" si="20"/>
        <v>0</v>
      </c>
      <c r="J127" s="18">
        <f t="shared" si="20"/>
        <v>0</v>
      </c>
      <c r="K127" s="18">
        <f t="shared" si="20"/>
        <v>0</v>
      </c>
      <c r="L127" s="18">
        <f t="shared" si="20"/>
        <v>0</v>
      </c>
      <c r="M127" s="18">
        <f t="shared" si="20"/>
        <v>0</v>
      </c>
      <c r="N127" s="18">
        <f t="shared" si="20"/>
        <v>0</v>
      </c>
      <c r="O127" s="18">
        <f t="shared" si="20"/>
        <v>0.73333333333333339</v>
      </c>
    </row>
    <row r="128" spans="2:18" ht="15.75" customHeight="1" x14ac:dyDescent="0.25">
      <c r="B128" s="29" t="s">
        <v>169</v>
      </c>
      <c r="C128" s="6">
        <f>G107</f>
        <v>1.0666666666666667</v>
      </c>
      <c r="D128" s="18">
        <f t="shared" ref="D128:E128" si="21">(C119/3)*$C128</f>
        <v>1.0666666666666667</v>
      </c>
      <c r="E128" s="18">
        <f t="shared" si="21"/>
        <v>0.71111111111111103</v>
      </c>
      <c r="F128" s="2">
        <v>2.87</v>
      </c>
      <c r="G128" s="18">
        <f t="shared" ref="G128:O128" si="22">(F119/3)*$C128</f>
        <v>0.35555555555555551</v>
      </c>
      <c r="H128" s="18">
        <f t="shared" si="22"/>
        <v>0</v>
      </c>
      <c r="I128" s="18">
        <f t="shared" si="22"/>
        <v>0</v>
      </c>
      <c r="J128" s="18">
        <f t="shared" si="22"/>
        <v>0</v>
      </c>
      <c r="K128" s="18">
        <f t="shared" si="22"/>
        <v>0</v>
      </c>
      <c r="L128" s="18">
        <f t="shared" si="22"/>
        <v>0</v>
      </c>
      <c r="M128" s="18">
        <f t="shared" si="22"/>
        <v>0</v>
      </c>
      <c r="N128" s="18">
        <f t="shared" si="22"/>
        <v>0</v>
      </c>
      <c r="O128" s="18">
        <f t="shared" si="22"/>
        <v>0.35555555555555551</v>
      </c>
    </row>
    <row r="129" spans="2:15" ht="15.75" customHeight="1" x14ac:dyDescent="0.25">
      <c r="B129" s="29" t="s">
        <v>164</v>
      </c>
      <c r="C129" s="31" t="s">
        <v>142</v>
      </c>
      <c r="D129" s="32">
        <f t="shared" ref="D129:O129" si="23">AVERAGE(D124:D128)</f>
        <v>0.95774666666666675</v>
      </c>
      <c r="E129" s="32">
        <f t="shared" si="23"/>
        <v>0.88663555555555562</v>
      </c>
      <c r="F129" s="32">
        <f t="shared" si="23"/>
        <v>2.0644733333333334</v>
      </c>
      <c r="G129" s="32">
        <f t="shared" si="23"/>
        <v>0.44516444444444447</v>
      </c>
      <c r="H129" s="32">
        <f t="shared" si="23"/>
        <v>0.29860666666666669</v>
      </c>
      <c r="I129" s="32">
        <f t="shared" si="23"/>
        <v>0</v>
      </c>
      <c r="J129" s="32">
        <f t="shared" si="23"/>
        <v>0</v>
      </c>
      <c r="K129" s="32">
        <f t="shared" si="23"/>
        <v>0.29702666666666666</v>
      </c>
      <c r="L129" s="32">
        <f t="shared" si="23"/>
        <v>0.44448333333333334</v>
      </c>
      <c r="M129" s="32">
        <f t="shared" si="23"/>
        <v>0.52072000000000007</v>
      </c>
      <c r="N129" s="32">
        <f t="shared" si="23"/>
        <v>0.36903666666666668</v>
      </c>
      <c r="O129" s="32">
        <f t="shared" si="23"/>
        <v>0.66806777777777782</v>
      </c>
    </row>
    <row r="130" spans="2:15" ht="15.75" customHeight="1" x14ac:dyDescent="0.25"/>
    <row r="131" spans="2:15" ht="15.75" customHeight="1" x14ac:dyDescent="0.25">
      <c r="B131" s="96" t="s">
        <v>143</v>
      </c>
      <c r="C131" s="97"/>
      <c r="D131" s="98"/>
      <c r="E131" s="24"/>
      <c r="F131" s="24"/>
      <c r="G131" s="24"/>
      <c r="H131" s="107" t="s">
        <v>144</v>
      </c>
      <c r="I131" s="107"/>
      <c r="J131" s="107"/>
      <c r="K131" s="107"/>
      <c r="L131" s="107"/>
      <c r="M131" s="107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29" t="s">
        <v>165</v>
      </c>
      <c r="C133" s="89">
        <v>3</v>
      </c>
      <c r="D133" s="89">
        <v>3</v>
      </c>
      <c r="H133" s="106" t="s">
        <v>165</v>
      </c>
      <c r="I133" s="106"/>
      <c r="J133" s="106"/>
      <c r="K133" s="106"/>
      <c r="L133" s="35">
        <f t="shared" ref="L133:M133" si="24">C133/3*$C124</f>
        <v>1.1435500000000001</v>
      </c>
      <c r="M133" s="35">
        <f t="shared" si="24"/>
        <v>1.1435500000000001</v>
      </c>
    </row>
    <row r="134" spans="2:15" ht="15.75" customHeight="1" x14ac:dyDescent="0.25">
      <c r="B134" s="29" t="s">
        <v>166</v>
      </c>
      <c r="C134" s="89">
        <v>2</v>
      </c>
      <c r="D134" s="89">
        <v>3</v>
      </c>
      <c r="H134" s="106" t="s">
        <v>166</v>
      </c>
      <c r="I134" s="106"/>
      <c r="J134" s="106"/>
      <c r="K134" s="106"/>
      <c r="L134" s="35">
        <f t="shared" ref="L134:M134" si="25">C134/3*$C125</f>
        <v>0.73333333333333339</v>
      </c>
      <c r="M134" s="35">
        <f t="shared" si="25"/>
        <v>1.1000000000000001</v>
      </c>
    </row>
    <row r="135" spans="2:15" ht="15.75" customHeight="1" x14ac:dyDescent="0.25">
      <c r="B135" s="29" t="s">
        <v>167</v>
      </c>
      <c r="C135" s="89">
        <v>3</v>
      </c>
      <c r="D135" s="89">
        <v>3</v>
      </c>
      <c r="H135" s="106" t="s">
        <v>167</v>
      </c>
      <c r="I135" s="106"/>
      <c r="J135" s="106"/>
      <c r="K135" s="106"/>
      <c r="L135" s="35">
        <f t="shared" ref="L135:M135" si="26">C135/3*$C126</f>
        <v>1.11185</v>
      </c>
      <c r="M135" s="35">
        <f t="shared" si="26"/>
        <v>1.11185</v>
      </c>
    </row>
    <row r="136" spans="2:15" ht="15.75" customHeight="1" x14ac:dyDescent="0.25">
      <c r="B136" s="29" t="s">
        <v>168</v>
      </c>
      <c r="C136" s="89">
        <v>3</v>
      </c>
      <c r="D136" s="89">
        <v>2</v>
      </c>
      <c r="H136" s="106" t="s">
        <v>168</v>
      </c>
      <c r="I136" s="106"/>
      <c r="J136" s="106"/>
      <c r="K136" s="106"/>
      <c r="L136" s="35">
        <f t="shared" ref="L136:M136" si="27">C136/3*$C127</f>
        <v>1.1000000000000001</v>
      </c>
      <c r="M136" s="35">
        <f t="shared" si="27"/>
        <v>0.73333333333333339</v>
      </c>
    </row>
    <row r="137" spans="2:15" ht="15.75" customHeight="1" x14ac:dyDescent="0.25">
      <c r="B137" s="29" t="s">
        <v>169</v>
      </c>
      <c r="C137" s="89">
        <v>3</v>
      </c>
      <c r="D137" s="89">
        <v>2</v>
      </c>
      <c r="H137" s="106" t="s">
        <v>169</v>
      </c>
      <c r="I137" s="106"/>
      <c r="J137" s="106"/>
      <c r="K137" s="106"/>
      <c r="L137" s="35">
        <f t="shared" ref="L137:M137" si="28">C137/3*$C128</f>
        <v>1.0666666666666667</v>
      </c>
      <c r="M137" s="35">
        <f t="shared" si="28"/>
        <v>0.71111111111111103</v>
      </c>
    </row>
    <row r="138" spans="2:15" ht="15.75" customHeight="1" x14ac:dyDescent="0.25">
      <c r="B138" s="29" t="s">
        <v>164</v>
      </c>
      <c r="C138" s="30">
        <f t="shared" ref="C138:D138" si="29">SUM(C133:C137)/5</f>
        <v>2.8</v>
      </c>
      <c r="D138" s="30">
        <f t="shared" si="29"/>
        <v>2.6</v>
      </c>
      <c r="F138" s="33"/>
      <c r="H138" s="106" t="s">
        <v>164</v>
      </c>
      <c r="I138" s="106"/>
      <c r="J138" s="106"/>
      <c r="K138" s="106"/>
      <c r="L138" s="36">
        <f t="shared" ref="L138:M138" si="30">SUM(L133:L137)/5</f>
        <v>1.03108</v>
      </c>
      <c r="M138" s="36">
        <f t="shared" si="30"/>
        <v>0.95996888888888898</v>
      </c>
    </row>
    <row r="139" spans="2:15" ht="15.75" customHeight="1" x14ac:dyDescent="0.25">
      <c r="B139" s="28"/>
      <c r="C139" s="37"/>
      <c r="D139" s="37"/>
      <c r="F139" s="33"/>
      <c r="J139" s="38"/>
      <c r="K139" s="39"/>
      <c r="L139" s="40"/>
      <c r="M139" s="40"/>
    </row>
    <row r="140" spans="2:15" ht="15.75" customHeight="1" x14ac:dyDescent="0.25">
      <c r="B140" s="28"/>
      <c r="C140" s="37"/>
      <c r="D140" s="37"/>
      <c r="F140" s="33"/>
      <c r="J140" s="38"/>
      <c r="K140" s="39"/>
      <c r="L140" s="40"/>
      <c r="M140" s="40"/>
    </row>
    <row r="141" spans="2:15" ht="15.75" customHeight="1" x14ac:dyDescent="0.25">
      <c r="D141" s="14"/>
      <c r="E141" s="14"/>
      <c r="F141" s="14"/>
      <c r="G141" s="14"/>
      <c r="L141" s="33"/>
    </row>
    <row r="142" spans="2:15" ht="15.75" customHeight="1" x14ac:dyDescent="0.25">
      <c r="K142" s="108" t="s">
        <v>147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1001"/>
  <sheetViews>
    <sheetView topLeftCell="A88" workbookViewId="0">
      <selection activeCell="O110" sqref="O110"/>
    </sheetView>
  </sheetViews>
  <sheetFormatPr defaultColWidth="12.5546875" defaultRowHeight="15" customHeight="1" x14ac:dyDescent="0.25"/>
  <cols>
    <col min="1" max="1" width="6.6640625" style="7" customWidth="1"/>
    <col min="2" max="2" width="23.4414062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6" ht="15.75" customHeight="1" x14ac:dyDescent="0.25"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96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14" t="s">
        <v>151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15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16" t="s">
        <v>26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6" ht="15.75" customHeight="1" x14ac:dyDescent="0.25">
      <c r="A12" s="11" t="s">
        <v>27</v>
      </c>
      <c r="B12" s="47">
        <v>331645</v>
      </c>
      <c r="C12" s="66">
        <v>5</v>
      </c>
      <c r="D12" s="66">
        <v>2</v>
      </c>
      <c r="E12" s="70">
        <v>1</v>
      </c>
      <c r="F12" s="71">
        <v>2</v>
      </c>
      <c r="G12" s="77">
        <v>11</v>
      </c>
      <c r="H12" s="77"/>
      <c r="I12" s="77" t="s">
        <v>194</v>
      </c>
      <c r="J12" s="77" t="s">
        <v>194</v>
      </c>
      <c r="K12" s="77">
        <v>2</v>
      </c>
      <c r="L12" s="80">
        <v>8</v>
      </c>
      <c r="M12" s="81">
        <v>7</v>
      </c>
      <c r="N12" s="95">
        <v>25</v>
      </c>
      <c r="P12" s="12"/>
    </row>
    <row r="13" spans="1:16" ht="15.75" customHeight="1" x14ac:dyDescent="0.25">
      <c r="A13" s="11" t="s">
        <v>28</v>
      </c>
      <c r="B13" s="47">
        <v>331646</v>
      </c>
      <c r="C13" s="66">
        <v>1</v>
      </c>
      <c r="D13" s="66"/>
      <c r="E13" s="70">
        <v>3</v>
      </c>
      <c r="F13" s="71" t="s">
        <v>194</v>
      </c>
      <c r="G13" s="77">
        <v>11</v>
      </c>
      <c r="H13" s="77"/>
      <c r="I13" s="77"/>
      <c r="J13" s="77"/>
      <c r="K13" s="77"/>
      <c r="L13" s="80">
        <v>8</v>
      </c>
      <c r="M13" s="81">
        <v>7</v>
      </c>
      <c r="N13" s="95">
        <v>32</v>
      </c>
      <c r="P13" s="12"/>
    </row>
    <row r="14" spans="1:16" ht="15.75" customHeight="1" x14ac:dyDescent="0.25">
      <c r="A14" s="11" t="s">
        <v>29</v>
      </c>
      <c r="B14" s="47">
        <v>331647</v>
      </c>
      <c r="C14" s="66">
        <v>9</v>
      </c>
      <c r="D14" s="66">
        <v>7</v>
      </c>
      <c r="E14" s="70">
        <v>2</v>
      </c>
      <c r="F14" s="71"/>
      <c r="G14" s="77">
        <v>1</v>
      </c>
      <c r="H14" s="77"/>
      <c r="I14" s="77"/>
      <c r="J14" s="77"/>
      <c r="K14" s="77"/>
      <c r="L14" s="80">
        <v>8</v>
      </c>
      <c r="M14" s="81">
        <v>7</v>
      </c>
      <c r="N14" s="95">
        <v>29</v>
      </c>
      <c r="P14" s="12"/>
    </row>
    <row r="15" spans="1:16" ht="15.75" customHeight="1" x14ac:dyDescent="0.25">
      <c r="A15" s="11" t="s">
        <v>30</v>
      </c>
      <c r="B15" s="47">
        <v>331648</v>
      </c>
      <c r="C15" s="66">
        <v>9</v>
      </c>
      <c r="D15" s="66">
        <v>5</v>
      </c>
      <c r="E15" s="70">
        <v>1</v>
      </c>
      <c r="F15" s="71">
        <v>5</v>
      </c>
      <c r="G15" s="77">
        <v>7</v>
      </c>
      <c r="H15" s="77">
        <v>13</v>
      </c>
      <c r="I15" s="77">
        <v>6</v>
      </c>
      <c r="J15" s="77">
        <v>7</v>
      </c>
      <c r="K15" s="77">
        <v>4</v>
      </c>
      <c r="L15" s="80">
        <v>8</v>
      </c>
      <c r="M15" s="81">
        <v>7</v>
      </c>
      <c r="N15" s="95">
        <v>49</v>
      </c>
      <c r="P15" s="12"/>
    </row>
    <row r="16" spans="1:16" ht="15.75" customHeight="1" x14ac:dyDescent="0.25">
      <c r="A16" s="11" t="s">
        <v>31</v>
      </c>
      <c r="B16" s="47">
        <v>331649</v>
      </c>
      <c r="C16" s="66">
        <v>5</v>
      </c>
      <c r="D16" s="66">
        <v>1</v>
      </c>
      <c r="E16" s="70" t="s">
        <v>194</v>
      </c>
      <c r="F16" s="71" t="s">
        <v>194</v>
      </c>
      <c r="G16" s="77" t="s">
        <v>194</v>
      </c>
      <c r="H16" s="77"/>
      <c r="I16" s="77"/>
      <c r="J16" s="77" t="s">
        <v>194</v>
      </c>
      <c r="K16" s="77"/>
      <c r="L16" s="80">
        <v>8</v>
      </c>
      <c r="M16" s="81">
        <v>7</v>
      </c>
      <c r="N16" s="95">
        <v>29</v>
      </c>
      <c r="P16" s="12"/>
    </row>
    <row r="17" spans="1:16" ht="15.75" customHeight="1" x14ac:dyDescent="0.25">
      <c r="A17" s="11" t="s">
        <v>32</v>
      </c>
      <c r="B17" s="47">
        <v>331650</v>
      </c>
      <c r="C17" s="66">
        <v>8</v>
      </c>
      <c r="D17" s="66">
        <v>8</v>
      </c>
      <c r="E17" s="70">
        <v>1</v>
      </c>
      <c r="F17" s="71">
        <v>8</v>
      </c>
      <c r="G17" s="77">
        <v>14</v>
      </c>
      <c r="H17" s="77">
        <v>4</v>
      </c>
      <c r="I17" s="77">
        <v>8</v>
      </c>
      <c r="J17" s="77">
        <v>5</v>
      </c>
      <c r="K17" s="77">
        <v>9</v>
      </c>
      <c r="L17" s="80">
        <v>8</v>
      </c>
      <c r="M17" s="81">
        <v>7</v>
      </c>
      <c r="N17" s="95">
        <v>41</v>
      </c>
      <c r="P17" s="12"/>
    </row>
    <row r="18" spans="1:16" ht="15.75" customHeight="1" x14ac:dyDescent="0.25">
      <c r="A18" s="11" t="s">
        <v>33</v>
      </c>
      <c r="B18" s="47">
        <v>331651</v>
      </c>
      <c r="C18" s="66">
        <v>9</v>
      </c>
      <c r="D18" s="66">
        <v>5</v>
      </c>
      <c r="E18" s="70" t="s">
        <v>194</v>
      </c>
      <c r="F18" s="71" t="s">
        <v>194</v>
      </c>
      <c r="G18" s="77">
        <v>8</v>
      </c>
      <c r="H18" s="77"/>
      <c r="I18" s="77" t="s">
        <v>194</v>
      </c>
      <c r="J18" s="77"/>
      <c r="K18" s="77"/>
      <c r="L18" s="80">
        <v>8</v>
      </c>
      <c r="M18" s="81">
        <v>7</v>
      </c>
      <c r="N18" s="95">
        <v>21</v>
      </c>
      <c r="P18" s="12"/>
    </row>
    <row r="19" spans="1:16" ht="15.75" customHeight="1" x14ac:dyDescent="0.25">
      <c r="A19" s="11" t="s">
        <v>34</v>
      </c>
      <c r="B19" s="47">
        <v>331652</v>
      </c>
      <c r="C19" s="66">
        <v>8</v>
      </c>
      <c r="D19" s="66">
        <v>6</v>
      </c>
      <c r="E19" s="70">
        <v>5</v>
      </c>
      <c r="F19" s="71">
        <v>4</v>
      </c>
      <c r="G19" s="77">
        <v>12</v>
      </c>
      <c r="H19" s="77">
        <v>9</v>
      </c>
      <c r="I19" s="77">
        <v>6</v>
      </c>
      <c r="J19" s="77">
        <v>5</v>
      </c>
      <c r="K19" s="77">
        <v>2</v>
      </c>
      <c r="L19" s="80">
        <v>8</v>
      </c>
      <c r="M19" s="81">
        <v>7</v>
      </c>
      <c r="N19" s="95">
        <v>41</v>
      </c>
      <c r="P19" s="12"/>
    </row>
    <row r="20" spans="1:16" ht="15.75" customHeight="1" x14ac:dyDescent="0.25">
      <c r="A20" s="11" t="s">
        <v>35</v>
      </c>
      <c r="B20" s="47">
        <v>331653</v>
      </c>
      <c r="C20" s="66">
        <v>1</v>
      </c>
      <c r="D20" s="66">
        <v>4</v>
      </c>
      <c r="E20" s="70">
        <v>1</v>
      </c>
      <c r="F20" s="71">
        <v>1</v>
      </c>
      <c r="G20" s="77">
        <v>14</v>
      </c>
      <c r="H20" s="77">
        <v>12</v>
      </c>
      <c r="I20" s="77">
        <v>7</v>
      </c>
      <c r="J20" s="77">
        <v>7</v>
      </c>
      <c r="K20" s="77">
        <v>5</v>
      </c>
      <c r="L20" s="80">
        <v>8</v>
      </c>
      <c r="M20" s="81">
        <v>7</v>
      </c>
      <c r="N20" s="95">
        <v>59</v>
      </c>
      <c r="P20" s="12"/>
    </row>
    <row r="21" spans="1:16" ht="15.75" customHeight="1" x14ac:dyDescent="0.25">
      <c r="A21" s="11" t="s">
        <v>36</v>
      </c>
      <c r="B21" s="47">
        <v>331654</v>
      </c>
      <c r="C21" s="66">
        <v>9</v>
      </c>
      <c r="D21" s="66">
        <v>5</v>
      </c>
      <c r="E21" s="70">
        <v>1</v>
      </c>
      <c r="F21" s="71">
        <v>2</v>
      </c>
      <c r="G21" s="77">
        <v>13</v>
      </c>
      <c r="H21" s="77">
        <v>11</v>
      </c>
      <c r="I21" s="77">
        <v>6</v>
      </c>
      <c r="J21" s="77">
        <v>7</v>
      </c>
      <c r="K21" s="77"/>
      <c r="L21" s="80">
        <v>8</v>
      </c>
      <c r="M21" s="81">
        <v>7</v>
      </c>
      <c r="N21" s="95">
        <v>47</v>
      </c>
      <c r="P21" s="12"/>
    </row>
    <row r="22" spans="1:16" ht="15.75" customHeight="1" x14ac:dyDescent="0.25">
      <c r="A22" s="11" t="s">
        <v>37</v>
      </c>
      <c r="B22" s="47">
        <v>331655</v>
      </c>
      <c r="C22" s="66">
        <v>7</v>
      </c>
      <c r="D22" s="66">
        <v>4</v>
      </c>
      <c r="E22" s="70">
        <v>1</v>
      </c>
      <c r="F22" s="71">
        <v>2</v>
      </c>
      <c r="G22" s="77">
        <v>12</v>
      </c>
      <c r="H22" s="77">
        <v>13</v>
      </c>
      <c r="I22" s="77">
        <v>6</v>
      </c>
      <c r="J22" s="77">
        <v>4</v>
      </c>
      <c r="K22" s="77">
        <v>3</v>
      </c>
      <c r="L22" s="80">
        <v>8</v>
      </c>
      <c r="M22" s="81">
        <v>7</v>
      </c>
      <c r="N22" s="95">
        <v>33</v>
      </c>
      <c r="P22" s="12"/>
    </row>
    <row r="23" spans="1:16" ht="15.75" customHeight="1" x14ac:dyDescent="0.25">
      <c r="A23" s="11" t="s">
        <v>38</v>
      </c>
      <c r="B23" s="47">
        <v>331656</v>
      </c>
      <c r="C23" s="66">
        <v>9</v>
      </c>
      <c r="D23" s="66">
        <v>4</v>
      </c>
      <c r="E23" s="70">
        <v>7</v>
      </c>
      <c r="F23" s="71">
        <v>2</v>
      </c>
      <c r="G23" s="77">
        <v>13</v>
      </c>
      <c r="H23" s="77">
        <v>13</v>
      </c>
      <c r="I23" s="77">
        <v>7</v>
      </c>
      <c r="J23" s="77">
        <v>7</v>
      </c>
      <c r="K23" s="77">
        <v>7</v>
      </c>
      <c r="L23" s="80">
        <v>8</v>
      </c>
      <c r="M23" s="81">
        <v>7</v>
      </c>
      <c r="N23" s="95">
        <v>42</v>
      </c>
      <c r="P23" s="12"/>
    </row>
    <row r="24" spans="1:16" ht="15.75" customHeight="1" x14ac:dyDescent="0.25">
      <c r="A24" s="11" t="s">
        <v>39</v>
      </c>
      <c r="B24" s="47">
        <v>331657</v>
      </c>
      <c r="C24" s="66">
        <v>9</v>
      </c>
      <c r="D24" s="66">
        <v>5</v>
      </c>
      <c r="E24" s="70">
        <v>5</v>
      </c>
      <c r="F24" s="71">
        <v>7</v>
      </c>
      <c r="G24" s="77">
        <v>14</v>
      </c>
      <c r="H24" s="77">
        <v>14</v>
      </c>
      <c r="I24" s="77">
        <v>7</v>
      </c>
      <c r="J24" s="77">
        <v>13</v>
      </c>
      <c r="K24" s="77">
        <v>7</v>
      </c>
      <c r="L24" s="80">
        <v>8</v>
      </c>
      <c r="M24" s="81">
        <v>7</v>
      </c>
      <c r="N24" s="95">
        <v>37</v>
      </c>
      <c r="P24" s="12"/>
    </row>
    <row r="25" spans="1:16" ht="15.75" customHeight="1" x14ac:dyDescent="0.25">
      <c r="A25" s="11" t="s">
        <v>40</v>
      </c>
      <c r="B25" s="47">
        <v>331658</v>
      </c>
      <c r="C25" s="66">
        <v>9</v>
      </c>
      <c r="D25" s="66">
        <v>2</v>
      </c>
      <c r="E25" s="70">
        <v>4</v>
      </c>
      <c r="F25" s="71">
        <v>5</v>
      </c>
      <c r="G25" s="77">
        <v>7</v>
      </c>
      <c r="H25" s="77"/>
      <c r="I25" s="77"/>
      <c r="J25" s="77"/>
      <c r="K25" s="77"/>
      <c r="L25" s="80">
        <v>8</v>
      </c>
      <c r="M25" s="81">
        <v>7</v>
      </c>
      <c r="N25" s="95">
        <v>30</v>
      </c>
      <c r="P25" s="12"/>
    </row>
    <row r="26" spans="1:16" ht="15.75" customHeight="1" x14ac:dyDescent="0.25">
      <c r="A26" s="11" t="s">
        <v>41</v>
      </c>
      <c r="B26" s="47">
        <v>331659</v>
      </c>
      <c r="C26" s="66">
        <v>1</v>
      </c>
      <c r="D26" s="66">
        <v>4</v>
      </c>
      <c r="E26" s="70">
        <v>5</v>
      </c>
      <c r="F26" s="71"/>
      <c r="G26" s="77">
        <v>2</v>
      </c>
      <c r="H26" s="77"/>
      <c r="I26" s="77">
        <v>2</v>
      </c>
      <c r="J26" s="77">
        <v>4</v>
      </c>
      <c r="K26" s="77"/>
      <c r="L26" s="80">
        <v>8</v>
      </c>
      <c r="M26" s="81">
        <v>7</v>
      </c>
      <c r="N26" s="95">
        <v>16</v>
      </c>
      <c r="P26" s="12"/>
    </row>
    <row r="27" spans="1:16" ht="15.75" customHeight="1" x14ac:dyDescent="0.25">
      <c r="A27" s="11" t="s">
        <v>42</v>
      </c>
      <c r="B27" s="47">
        <v>331660</v>
      </c>
      <c r="C27" s="66">
        <v>5</v>
      </c>
      <c r="D27" s="66" t="s">
        <v>194</v>
      </c>
      <c r="E27" s="70" t="s">
        <v>194</v>
      </c>
      <c r="F27" s="71">
        <v>5</v>
      </c>
      <c r="G27" s="77">
        <v>11</v>
      </c>
      <c r="H27" s="77"/>
      <c r="I27" s="77">
        <v>7</v>
      </c>
      <c r="J27" s="77">
        <v>5</v>
      </c>
      <c r="K27" s="77">
        <v>2</v>
      </c>
      <c r="L27" s="80">
        <v>8</v>
      </c>
      <c r="M27" s="81">
        <v>7</v>
      </c>
      <c r="N27" s="95">
        <v>27</v>
      </c>
      <c r="P27" s="12"/>
    </row>
    <row r="28" spans="1:16" ht="15.75" customHeight="1" x14ac:dyDescent="0.25">
      <c r="A28" s="11" t="s">
        <v>43</v>
      </c>
      <c r="B28" s="47">
        <v>331661</v>
      </c>
      <c r="C28" s="66">
        <v>5</v>
      </c>
      <c r="D28" s="66"/>
      <c r="E28" s="70"/>
      <c r="F28" s="71" t="s">
        <v>194</v>
      </c>
      <c r="G28" s="77">
        <v>2</v>
      </c>
      <c r="H28" s="77"/>
      <c r="I28" s="77"/>
      <c r="J28" s="77"/>
      <c r="K28" s="77"/>
      <c r="L28" s="80">
        <v>8</v>
      </c>
      <c r="M28" s="81">
        <v>7</v>
      </c>
      <c r="N28" s="95">
        <v>25</v>
      </c>
      <c r="P28" s="12"/>
    </row>
    <row r="29" spans="1:16" ht="15.75" customHeight="1" x14ac:dyDescent="0.25">
      <c r="A29" s="11" t="s">
        <v>44</v>
      </c>
      <c r="B29" s="47">
        <v>331662</v>
      </c>
      <c r="C29" s="66" t="s">
        <v>150</v>
      </c>
      <c r="D29" s="66" t="s">
        <v>150</v>
      </c>
      <c r="E29" s="70"/>
      <c r="F29" s="71">
        <v>2</v>
      </c>
      <c r="G29" s="77">
        <v>2</v>
      </c>
      <c r="H29" s="77"/>
      <c r="I29" s="77"/>
      <c r="J29" s="77" t="s">
        <v>194</v>
      </c>
      <c r="K29" s="77"/>
      <c r="L29" s="80">
        <v>8</v>
      </c>
      <c r="M29" s="81">
        <v>7</v>
      </c>
      <c r="N29" s="95">
        <v>27</v>
      </c>
      <c r="P29" s="12"/>
    </row>
    <row r="30" spans="1:16" ht="15.75" customHeight="1" x14ac:dyDescent="0.25">
      <c r="A30" s="11" t="s">
        <v>45</v>
      </c>
      <c r="B30" s="47">
        <v>331663</v>
      </c>
      <c r="C30" s="66">
        <v>2</v>
      </c>
      <c r="D30" s="66"/>
      <c r="E30" s="70" t="s">
        <v>194</v>
      </c>
      <c r="F30" s="71"/>
      <c r="G30" s="77">
        <v>7</v>
      </c>
      <c r="H30" s="77"/>
      <c r="I30" s="77"/>
      <c r="J30" s="77"/>
      <c r="K30" s="77"/>
      <c r="L30" s="80">
        <v>8</v>
      </c>
      <c r="M30" s="81">
        <v>7</v>
      </c>
      <c r="N30" s="95">
        <v>31</v>
      </c>
      <c r="P30" s="12"/>
    </row>
    <row r="31" spans="1:16" ht="15.75" customHeight="1" x14ac:dyDescent="0.25">
      <c r="A31" s="11" t="s">
        <v>46</v>
      </c>
      <c r="B31" s="47">
        <v>331664</v>
      </c>
      <c r="C31" s="66">
        <v>1</v>
      </c>
      <c r="D31" s="66">
        <v>5</v>
      </c>
      <c r="E31" s="70">
        <v>1</v>
      </c>
      <c r="F31" s="71">
        <v>4</v>
      </c>
      <c r="G31" s="77">
        <v>14</v>
      </c>
      <c r="H31" s="77">
        <v>3</v>
      </c>
      <c r="I31" s="77">
        <v>2</v>
      </c>
      <c r="J31" s="77"/>
      <c r="K31" s="77"/>
      <c r="L31" s="80">
        <v>8</v>
      </c>
      <c r="M31" s="81">
        <v>7</v>
      </c>
      <c r="N31" s="95">
        <v>19</v>
      </c>
      <c r="P31" s="12"/>
    </row>
    <row r="32" spans="1:16" ht="15.75" customHeight="1" x14ac:dyDescent="0.25">
      <c r="A32" s="11" t="s">
        <v>47</v>
      </c>
      <c r="B32" s="47">
        <v>331665</v>
      </c>
      <c r="C32" s="66">
        <v>2</v>
      </c>
      <c r="D32" s="66" t="s">
        <v>194</v>
      </c>
      <c r="E32" s="70" t="s">
        <v>194</v>
      </c>
      <c r="F32" s="71">
        <v>1</v>
      </c>
      <c r="G32" s="77">
        <v>7</v>
      </c>
      <c r="H32" s="77"/>
      <c r="I32" s="77"/>
      <c r="J32" s="77"/>
      <c r="K32" s="77"/>
      <c r="L32" s="80">
        <v>8</v>
      </c>
      <c r="M32" s="81">
        <v>7</v>
      </c>
      <c r="N32" s="95">
        <v>18</v>
      </c>
      <c r="P32" s="12"/>
    </row>
    <row r="33" spans="1:16" ht="15.75" customHeight="1" x14ac:dyDescent="0.25">
      <c r="A33" s="11" t="s">
        <v>48</v>
      </c>
      <c r="B33" s="47">
        <v>331666</v>
      </c>
      <c r="C33" s="66">
        <v>5</v>
      </c>
      <c r="D33" s="66">
        <v>5</v>
      </c>
      <c r="E33" s="70">
        <v>4</v>
      </c>
      <c r="F33" s="71">
        <v>4</v>
      </c>
      <c r="G33" s="77">
        <v>5</v>
      </c>
      <c r="H33" s="77" t="s">
        <v>194</v>
      </c>
      <c r="I33" s="77">
        <v>2</v>
      </c>
      <c r="J33" s="77">
        <v>7</v>
      </c>
      <c r="K33" s="77" t="s">
        <v>194</v>
      </c>
      <c r="L33" s="80">
        <v>8</v>
      </c>
      <c r="M33" s="81">
        <v>7</v>
      </c>
      <c r="N33" s="95">
        <v>32</v>
      </c>
      <c r="P33" s="12"/>
    </row>
    <row r="34" spans="1:16" ht="15.75" customHeight="1" x14ac:dyDescent="0.25">
      <c r="A34" s="11" t="s">
        <v>49</v>
      </c>
      <c r="B34" s="47">
        <v>331667</v>
      </c>
      <c r="C34" s="66">
        <v>8</v>
      </c>
      <c r="D34" s="66">
        <v>1</v>
      </c>
      <c r="E34" s="70">
        <v>2</v>
      </c>
      <c r="F34" s="71">
        <v>5</v>
      </c>
      <c r="G34" s="77">
        <v>14</v>
      </c>
      <c r="H34" s="77">
        <v>5</v>
      </c>
      <c r="I34" s="77"/>
      <c r="J34" s="77">
        <v>7</v>
      </c>
      <c r="K34" s="77">
        <v>2</v>
      </c>
      <c r="L34" s="80">
        <v>8</v>
      </c>
      <c r="M34" s="81">
        <v>7</v>
      </c>
      <c r="N34" s="95">
        <v>25</v>
      </c>
      <c r="P34" s="12"/>
    </row>
    <row r="35" spans="1:16" ht="15.75" customHeight="1" x14ac:dyDescent="0.25">
      <c r="A35" s="11" t="s">
        <v>50</v>
      </c>
      <c r="B35" s="47">
        <v>331668</v>
      </c>
      <c r="C35" s="66">
        <v>2</v>
      </c>
      <c r="D35" s="66" t="s">
        <v>194</v>
      </c>
      <c r="E35" s="70" t="s">
        <v>194</v>
      </c>
      <c r="F35" s="71">
        <v>2</v>
      </c>
      <c r="G35" s="77">
        <v>7</v>
      </c>
      <c r="H35" s="77" t="s">
        <v>194</v>
      </c>
      <c r="I35" s="77">
        <v>2</v>
      </c>
      <c r="J35" s="77">
        <v>4</v>
      </c>
      <c r="K35" s="77"/>
      <c r="L35" s="80">
        <v>8</v>
      </c>
      <c r="M35" s="81">
        <v>7</v>
      </c>
      <c r="N35" s="95">
        <v>28</v>
      </c>
      <c r="P35" s="12"/>
    </row>
    <row r="36" spans="1:16" ht="15.75" customHeight="1" x14ac:dyDescent="0.25">
      <c r="A36" s="11" t="s">
        <v>51</v>
      </c>
      <c r="B36" s="47">
        <v>331669</v>
      </c>
      <c r="C36" s="66" t="s">
        <v>194</v>
      </c>
      <c r="D36" s="66"/>
      <c r="E36" s="70">
        <v>1</v>
      </c>
      <c r="F36" s="71"/>
      <c r="G36" s="77">
        <v>6</v>
      </c>
      <c r="H36" s="77" t="s">
        <v>194</v>
      </c>
      <c r="I36" s="77"/>
      <c r="J36" s="77">
        <v>4</v>
      </c>
      <c r="K36" s="77"/>
      <c r="L36" s="80">
        <v>8</v>
      </c>
      <c r="M36" s="81">
        <v>7</v>
      </c>
      <c r="N36" s="95">
        <v>23</v>
      </c>
      <c r="P36" s="12"/>
    </row>
    <row r="37" spans="1:16" ht="15.75" customHeight="1" x14ac:dyDescent="0.25">
      <c r="A37" s="11" t="s">
        <v>52</v>
      </c>
      <c r="B37" s="47">
        <v>331670</v>
      </c>
      <c r="C37" s="66">
        <v>2</v>
      </c>
      <c r="D37" s="66" t="s">
        <v>194</v>
      </c>
      <c r="E37" s="70">
        <v>2</v>
      </c>
      <c r="F37" s="71">
        <v>3</v>
      </c>
      <c r="G37" s="77">
        <v>1</v>
      </c>
      <c r="H37" s="77">
        <v>2</v>
      </c>
      <c r="I37" s="77">
        <v>4</v>
      </c>
      <c r="J37" s="77">
        <v>3</v>
      </c>
      <c r="K37" s="77"/>
      <c r="L37" s="80">
        <v>8</v>
      </c>
      <c r="M37" s="81">
        <v>7</v>
      </c>
      <c r="N37" s="95">
        <v>32</v>
      </c>
      <c r="P37" s="12"/>
    </row>
    <row r="38" spans="1:16" ht="15.75" customHeight="1" x14ac:dyDescent="0.25">
      <c r="A38" s="11" t="s">
        <v>53</v>
      </c>
      <c r="B38" s="47">
        <v>331671</v>
      </c>
      <c r="C38" s="66">
        <v>4</v>
      </c>
      <c r="D38" s="66" t="s">
        <v>194</v>
      </c>
      <c r="E38" s="70">
        <v>2</v>
      </c>
      <c r="F38" s="71">
        <v>3</v>
      </c>
      <c r="G38" s="77">
        <v>12</v>
      </c>
      <c r="H38" s="77" t="s">
        <v>194</v>
      </c>
      <c r="I38" s="77">
        <v>3</v>
      </c>
      <c r="J38" s="77">
        <v>2</v>
      </c>
      <c r="K38" s="77"/>
      <c r="L38" s="80">
        <v>8</v>
      </c>
      <c r="M38" s="81">
        <v>7</v>
      </c>
      <c r="N38" s="95">
        <v>24</v>
      </c>
      <c r="P38" s="12"/>
    </row>
    <row r="39" spans="1:16" ht="15.75" customHeight="1" x14ac:dyDescent="0.25">
      <c r="A39" s="11" t="s">
        <v>54</v>
      </c>
      <c r="B39" s="47">
        <v>331672</v>
      </c>
      <c r="C39" s="66">
        <v>8</v>
      </c>
      <c r="D39" s="66" t="s">
        <v>194</v>
      </c>
      <c r="E39" s="70"/>
      <c r="F39" s="71">
        <v>8</v>
      </c>
      <c r="G39" s="77">
        <v>11</v>
      </c>
      <c r="H39" s="77">
        <v>7</v>
      </c>
      <c r="I39" s="77"/>
      <c r="J39" s="77">
        <v>4</v>
      </c>
      <c r="K39" s="77"/>
      <c r="L39" s="80">
        <v>8</v>
      </c>
      <c r="M39" s="81">
        <v>7</v>
      </c>
      <c r="N39" s="95">
        <v>30</v>
      </c>
      <c r="P39" s="12"/>
    </row>
    <row r="40" spans="1:16" ht="15.75" customHeight="1" x14ac:dyDescent="0.25">
      <c r="A40" s="11" t="s">
        <v>55</v>
      </c>
      <c r="B40" s="47">
        <v>331673</v>
      </c>
      <c r="C40" s="66">
        <v>3</v>
      </c>
      <c r="D40" s="66" t="s">
        <v>194</v>
      </c>
      <c r="E40" s="70" t="s">
        <v>194</v>
      </c>
      <c r="F40" s="71" t="s">
        <v>194</v>
      </c>
      <c r="G40" s="77">
        <v>2</v>
      </c>
      <c r="H40" s="77"/>
      <c r="I40" s="77"/>
      <c r="J40" s="77"/>
      <c r="K40" s="77">
        <v>2</v>
      </c>
      <c r="L40" s="80">
        <v>8</v>
      </c>
      <c r="M40" s="81">
        <v>7</v>
      </c>
      <c r="N40" s="95">
        <v>28</v>
      </c>
      <c r="P40" s="13"/>
    </row>
    <row r="41" spans="1:16" ht="15.75" customHeight="1" x14ac:dyDescent="0.25">
      <c r="A41" s="11" t="s">
        <v>56</v>
      </c>
      <c r="B41" s="47">
        <v>331674</v>
      </c>
      <c r="C41" s="66">
        <v>9</v>
      </c>
      <c r="D41" s="66">
        <v>4</v>
      </c>
      <c r="E41" s="70">
        <v>3</v>
      </c>
      <c r="F41" s="71">
        <v>6</v>
      </c>
      <c r="G41" s="77" t="s">
        <v>150</v>
      </c>
      <c r="H41" s="77" t="s">
        <v>150</v>
      </c>
      <c r="I41" s="77" t="s">
        <v>150</v>
      </c>
      <c r="J41" s="77" t="s">
        <v>150</v>
      </c>
      <c r="K41" s="77" t="s">
        <v>150</v>
      </c>
      <c r="L41" s="80">
        <v>8</v>
      </c>
      <c r="M41" s="81">
        <v>7</v>
      </c>
      <c r="N41" s="95">
        <v>19</v>
      </c>
      <c r="P41" s="13"/>
    </row>
    <row r="42" spans="1:16" ht="15.75" customHeight="1" x14ac:dyDescent="0.25">
      <c r="A42" s="11" t="s">
        <v>57</v>
      </c>
      <c r="B42" s="47">
        <v>331675</v>
      </c>
      <c r="C42" s="66">
        <v>9</v>
      </c>
      <c r="D42" s="66">
        <v>5</v>
      </c>
      <c r="E42" s="70">
        <v>5</v>
      </c>
      <c r="F42" s="71">
        <v>7</v>
      </c>
      <c r="G42" s="77">
        <v>11</v>
      </c>
      <c r="H42" s="77">
        <v>9</v>
      </c>
      <c r="I42" s="77">
        <v>2</v>
      </c>
      <c r="J42" s="77">
        <v>6</v>
      </c>
      <c r="K42" s="77">
        <v>2</v>
      </c>
      <c r="L42" s="80">
        <v>8</v>
      </c>
      <c r="M42" s="81">
        <v>7</v>
      </c>
      <c r="N42" s="95">
        <v>42</v>
      </c>
      <c r="P42" s="13"/>
    </row>
    <row r="43" spans="1:16" ht="15.75" customHeight="1" x14ac:dyDescent="0.25">
      <c r="A43" s="11" t="s">
        <v>58</v>
      </c>
      <c r="B43" s="47">
        <v>331676</v>
      </c>
      <c r="C43" s="66">
        <v>5</v>
      </c>
      <c r="D43" s="66">
        <v>8</v>
      </c>
      <c r="E43" s="70">
        <v>4</v>
      </c>
      <c r="F43" s="71">
        <v>4</v>
      </c>
      <c r="G43" s="77">
        <v>6</v>
      </c>
      <c r="H43" s="77">
        <v>4</v>
      </c>
      <c r="I43" s="77">
        <v>5</v>
      </c>
      <c r="J43" s="77">
        <v>7</v>
      </c>
      <c r="K43" s="77"/>
      <c r="L43" s="80">
        <v>8</v>
      </c>
      <c r="M43" s="81">
        <v>7</v>
      </c>
      <c r="N43" s="95">
        <v>39</v>
      </c>
      <c r="P43" s="13"/>
    </row>
    <row r="44" spans="1:16" ht="15.75" customHeight="1" x14ac:dyDescent="0.25">
      <c r="A44" s="11" t="s">
        <v>59</v>
      </c>
      <c r="B44" s="47">
        <v>331677</v>
      </c>
      <c r="C44" s="66">
        <v>5</v>
      </c>
      <c r="D44" s="66">
        <v>8</v>
      </c>
      <c r="E44" s="70">
        <v>6</v>
      </c>
      <c r="F44" s="71">
        <v>5</v>
      </c>
      <c r="G44" s="77"/>
      <c r="H44" s="77"/>
      <c r="I44" s="77"/>
      <c r="J44" s="77">
        <v>5</v>
      </c>
      <c r="K44" s="77"/>
      <c r="L44" s="80">
        <v>8</v>
      </c>
      <c r="M44" s="81">
        <v>7</v>
      </c>
      <c r="N44" s="95">
        <v>34</v>
      </c>
      <c r="P44" s="13"/>
    </row>
    <row r="45" spans="1:16" ht="15.75" customHeight="1" x14ac:dyDescent="0.25">
      <c r="A45" s="11" t="s">
        <v>60</v>
      </c>
      <c r="B45" s="47">
        <v>331678</v>
      </c>
      <c r="C45" s="66">
        <v>5</v>
      </c>
      <c r="D45" s="66">
        <v>5</v>
      </c>
      <c r="E45" s="70">
        <v>2</v>
      </c>
      <c r="F45" s="71">
        <v>5</v>
      </c>
      <c r="G45" s="77">
        <v>13</v>
      </c>
      <c r="H45" s="77"/>
      <c r="I45" s="77"/>
      <c r="J45" s="77"/>
      <c r="K45" s="77"/>
      <c r="L45" s="80">
        <v>8</v>
      </c>
      <c r="M45" s="81">
        <v>7</v>
      </c>
      <c r="N45" s="95">
        <v>19</v>
      </c>
      <c r="P45" s="13"/>
    </row>
    <row r="46" spans="1:16" ht="15.75" customHeight="1" x14ac:dyDescent="0.25">
      <c r="A46" s="11" t="s">
        <v>61</v>
      </c>
      <c r="B46" s="47">
        <v>331679</v>
      </c>
      <c r="C46" s="66" t="s">
        <v>194</v>
      </c>
      <c r="D46" s="66">
        <v>5</v>
      </c>
      <c r="E46" s="70">
        <v>3</v>
      </c>
      <c r="F46" s="71">
        <v>9</v>
      </c>
      <c r="G46" s="77">
        <v>13</v>
      </c>
      <c r="H46" s="77"/>
      <c r="I46" s="77">
        <v>2</v>
      </c>
      <c r="J46" s="77">
        <v>3</v>
      </c>
      <c r="K46" s="77"/>
      <c r="L46" s="80">
        <v>8</v>
      </c>
      <c r="M46" s="81">
        <v>7</v>
      </c>
      <c r="N46" s="95">
        <v>34</v>
      </c>
      <c r="P46" s="13"/>
    </row>
    <row r="47" spans="1:16" ht="15.75" customHeight="1" x14ac:dyDescent="0.25">
      <c r="A47" s="11" t="s">
        <v>62</v>
      </c>
      <c r="B47" s="47">
        <v>331680</v>
      </c>
      <c r="C47" s="66" t="s">
        <v>194</v>
      </c>
      <c r="D47" s="66">
        <v>4</v>
      </c>
      <c r="E47" s="70">
        <v>4</v>
      </c>
      <c r="F47" s="71">
        <v>5</v>
      </c>
      <c r="G47" s="77" t="s">
        <v>194</v>
      </c>
      <c r="H47" s="77" t="s">
        <v>194</v>
      </c>
      <c r="I47" s="77" t="s">
        <v>194</v>
      </c>
      <c r="J47" s="77" t="s">
        <v>194</v>
      </c>
      <c r="K47" s="77"/>
      <c r="L47" s="80">
        <v>8</v>
      </c>
      <c r="M47" s="81">
        <v>7</v>
      </c>
      <c r="N47" s="95">
        <v>25</v>
      </c>
      <c r="P47" s="13"/>
    </row>
    <row r="48" spans="1:16" ht="15.75" customHeight="1" x14ac:dyDescent="0.25">
      <c r="A48" s="11" t="s">
        <v>63</v>
      </c>
      <c r="B48" s="47">
        <v>331681</v>
      </c>
      <c r="C48" s="66" t="s">
        <v>194</v>
      </c>
      <c r="D48" s="66">
        <v>1</v>
      </c>
      <c r="E48" s="70">
        <v>2</v>
      </c>
      <c r="F48" s="71" t="s">
        <v>194</v>
      </c>
      <c r="G48" s="77" t="s">
        <v>194</v>
      </c>
      <c r="H48" s="77" t="s">
        <v>194</v>
      </c>
      <c r="I48" s="77">
        <v>2</v>
      </c>
      <c r="J48" s="77" t="s">
        <v>194</v>
      </c>
      <c r="K48" s="77">
        <v>1</v>
      </c>
      <c r="L48" s="80">
        <v>8</v>
      </c>
      <c r="M48" s="81">
        <v>7</v>
      </c>
      <c r="N48" s="95">
        <v>16</v>
      </c>
      <c r="P48" s="13"/>
    </row>
    <row r="49" spans="1:16" ht="15.75" customHeight="1" x14ac:dyDescent="0.25">
      <c r="A49" s="11" t="s">
        <v>64</v>
      </c>
      <c r="B49" s="47">
        <v>331682</v>
      </c>
      <c r="C49" s="66">
        <v>2</v>
      </c>
      <c r="D49" s="66">
        <v>3</v>
      </c>
      <c r="E49" s="70">
        <v>6</v>
      </c>
      <c r="F49" s="71">
        <v>1</v>
      </c>
      <c r="G49" s="77">
        <v>2</v>
      </c>
      <c r="H49" s="77">
        <v>2</v>
      </c>
      <c r="I49" s="77"/>
      <c r="J49" s="77" t="s">
        <v>194</v>
      </c>
      <c r="K49" s="77"/>
      <c r="L49" s="80">
        <v>8</v>
      </c>
      <c r="M49" s="81">
        <v>7</v>
      </c>
      <c r="N49" s="95">
        <v>24</v>
      </c>
      <c r="P49" s="13"/>
    </row>
    <row r="50" spans="1:16" ht="15.75" customHeight="1" x14ac:dyDescent="0.25">
      <c r="A50" s="11" t="s">
        <v>65</v>
      </c>
      <c r="B50" s="47">
        <v>331683</v>
      </c>
      <c r="C50" s="66">
        <v>2</v>
      </c>
      <c r="D50" s="66">
        <v>3</v>
      </c>
      <c r="E50" s="70">
        <v>4</v>
      </c>
      <c r="F50" s="71">
        <v>5</v>
      </c>
      <c r="G50" s="77">
        <v>8</v>
      </c>
      <c r="H50" s="77">
        <v>1</v>
      </c>
      <c r="I50" s="77"/>
      <c r="J50" s="77"/>
      <c r="K50" s="77"/>
      <c r="L50" s="80">
        <v>8</v>
      </c>
      <c r="M50" s="81">
        <v>7</v>
      </c>
      <c r="N50" s="95">
        <v>34</v>
      </c>
      <c r="P50" s="13"/>
    </row>
    <row r="51" spans="1:16" ht="15.75" customHeight="1" x14ac:dyDescent="0.25">
      <c r="A51" s="11" t="s">
        <v>66</v>
      </c>
      <c r="B51" s="47">
        <v>331684</v>
      </c>
      <c r="C51" s="66" t="s">
        <v>194</v>
      </c>
      <c r="D51" s="66"/>
      <c r="E51" s="70" t="s">
        <v>194</v>
      </c>
      <c r="F51" s="71">
        <v>5</v>
      </c>
      <c r="G51" s="77">
        <v>4</v>
      </c>
      <c r="H51" s="77"/>
      <c r="I51" s="77"/>
      <c r="J51" s="77"/>
      <c r="K51" s="77"/>
      <c r="L51" s="80">
        <v>8</v>
      </c>
      <c r="M51" s="81">
        <v>7</v>
      </c>
      <c r="N51" s="95">
        <v>14</v>
      </c>
      <c r="P51" s="13"/>
    </row>
    <row r="52" spans="1:16" ht="15.75" customHeight="1" x14ac:dyDescent="0.25">
      <c r="A52" s="11" t="s">
        <v>67</v>
      </c>
      <c r="B52" s="47">
        <v>331685</v>
      </c>
      <c r="C52" s="66" t="s">
        <v>194</v>
      </c>
      <c r="D52" s="66" t="s">
        <v>194</v>
      </c>
      <c r="E52" s="70" t="s">
        <v>150</v>
      </c>
      <c r="F52" s="71" t="s">
        <v>150</v>
      </c>
      <c r="G52" s="77" t="s">
        <v>194</v>
      </c>
      <c r="H52" s="77"/>
      <c r="I52" s="77"/>
      <c r="J52" s="77"/>
      <c r="K52" s="77"/>
      <c r="L52" s="80">
        <v>8</v>
      </c>
      <c r="M52" s="81">
        <v>7</v>
      </c>
      <c r="N52" s="95">
        <v>23</v>
      </c>
      <c r="P52" s="13"/>
    </row>
    <row r="53" spans="1:16" ht="15.75" customHeight="1" x14ac:dyDescent="0.25">
      <c r="A53" s="11" t="s">
        <v>68</v>
      </c>
      <c r="B53" s="47">
        <v>331686</v>
      </c>
      <c r="C53" s="66" t="s">
        <v>194</v>
      </c>
      <c r="D53" s="66">
        <v>3</v>
      </c>
      <c r="E53" s="70"/>
      <c r="F53" s="71" t="s">
        <v>194</v>
      </c>
      <c r="G53" s="77" t="s">
        <v>194</v>
      </c>
      <c r="H53" s="77"/>
      <c r="I53" s="77"/>
      <c r="J53" s="77"/>
      <c r="K53" s="77"/>
      <c r="L53" s="80">
        <v>8</v>
      </c>
      <c r="M53" s="81">
        <v>7</v>
      </c>
      <c r="N53" s="95">
        <v>23</v>
      </c>
      <c r="P53" s="13"/>
    </row>
    <row r="54" spans="1:16" ht="15.75" customHeight="1" x14ac:dyDescent="0.25">
      <c r="A54" s="11" t="s">
        <v>69</v>
      </c>
      <c r="B54" s="47">
        <v>331687</v>
      </c>
      <c r="C54" s="66">
        <v>6</v>
      </c>
      <c r="D54" s="66"/>
      <c r="E54" s="70">
        <v>5</v>
      </c>
      <c r="F54" s="71">
        <v>6</v>
      </c>
      <c r="G54" s="77">
        <v>14</v>
      </c>
      <c r="H54" s="77">
        <v>7</v>
      </c>
      <c r="I54" s="77">
        <v>6</v>
      </c>
      <c r="J54" s="77">
        <v>7</v>
      </c>
      <c r="K54" s="77">
        <v>2</v>
      </c>
      <c r="L54" s="80">
        <v>8</v>
      </c>
      <c r="M54" s="81">
        <v>7</v>
      </c>
      <c r="N54" s="95">
        <v>37</v>
      </c>
      <c r="P54" s="13"/>
    </row>
    <row r="55" spans="1:16" ht="15.75" customHeight="1" x14ac:dyDescent="0.25">
      <c r="A55" s="11" t="s">
        <v>70</v>
      </c>
      <c r="B55" s="47">
        <v>331688</v>
      </c>
      <c r="C55" s="66">
        <v>5</v>
      </c>
      <c r="D55" s="66" t="s">
        <v>194</v>
      </c>
      <c r="E55" s="70">
        <v>1</v>
      </c>
      <c r="F55" s="71">
        <v>8</v>
      </c>
      <c r="G55" s="77">
        <v>13</v>
      </c>
      <c r="H55" s="77">
        <v>3</v>
      </c>
      <c r="I55" s="77">
        <v>5</v>
      </c>
      <c r="J55" s="77">
        <v>5</v>
      </c>
      <c r="K55" s="77">
        <v>2</v>
      </c>
      <c r="L55" s="80">
        <v>8</v>
      </c>
      <c r="M55" s="81">
        <v>7</v>
      </c>
      <c r="N55" s="95">
        <v>36</v>
      </c>
      <c r="P55" s="13"/>
    </row>
    <row r="56" spans="1:16" ht="15.75" customHeight="1" x14ac:dyDescent="0.25">
      <c r="A56" s="11" t="s">
        <v>71</v>
      </c>
      <c r="B56" s="47">
        <v>331689</v>
      </c>
      <c r="C56" s="66" t="s">
        <v>194</v>
      </c>
      <c r="D56" s="66" t="s">
        <v>194</v>
      </c>
      <c r="E56" s="70" t="s">
        <v>194</v>
      </c>
      <c r="F56" s="71"/>
      <c r="G56" s="77" t="s">
        <v>194</v>
      </c>
      <c r="H56" s="77"/>
      <c r="I56" s="77"/>
      <c r="J56" s="77" t="s">
        <v>194</v>
      </c>
      <c r="K56" s="77"/>
      <c r="L56" s="80">
        <v>8</v>
      </c>
      <c r="M56" s="81">
        <v>7</v>
      </c>
      <c r="N56" s="95">
        <v>2</v>
      </c>
      <c r="P56" s="13"/>
    </row>
    <row r="57" spans="1:16" ht="15.75" customHeight="1" x14ac:dyDescent="0.25">
      <c r="A57" s="11" t="s">
        <v>72</v>
      </c>
      <c r="B57" s="47">
        <v>331690</v>
      </c>
      <c r="C57" s="66" t="s">
        <v>194</v>
      </c>
      <c r="D57" s="66">
        <v>3</v>
      </c>
      <c r="E57" s="70"/>
      <c r="F57" s="71">
        <v>3</v>
      </c>
      <c r="G57" s="77" t="s">
        <v>194</v>
      </c>
      <c r="H57" s="77">
        <v>7</v>
      </c>
      <c r="I57" s="77"/>
      <c r="J57" s="77"/>
      <c r="K57" s="77"/>
      <c r="L57" s="80">
        <v>8</v>
      </c>
      <c r="M57" s="81">
        <v>7</v>
      </c>
      <c r="N57" s="95">
        <v>6</v>
      </c>
      <c r="P57" s="13"/>
    </row>
    <row r="58" spans="1:16" ht="15.75" customHeight="1" x14ac:dyDescent="0.25">
      <c r="A58" s="11" t="s">
        <v>73</v>
      </c>
      <c r="B58" s="47">
        <v>331691</v>
      </c>
      <c r="C58" s="66">
        <v>5</v>
      </c>
      <c r="D58" s="66">
        <v>9</v>
      </c>
      <c r="E58" s="70">
        <v>5</v>
      </c>
      <c r="F58" s="71">
        <v>1</v>
      </c>
      <c r="G58" s="77">
        <v>14</v>
      </c>
      <c r="H58" s="77">
        <v>1</v>
      </c>
      <c r="I58" s="77">
        <v>7</v>
      </c>
      <c r="J58" s="77">
        <v>7</v>
      </c>
      <c r="K58" s="77">
        <v>3</v>
      </c>
      <c r="L58" s="80">
        <v>8</v>
      </c>
      <c r="M58" s="81">
        <v>7</v>
      </c>
      <c r="N58" s="95">
        <v>30</v>
      </c>
      <c r="P58" s="12"/>
    </row>
    <row r="59" spans="1:16" ht="15.75" customHeight="1" x14ac:dyDescent="0.25">
      <c r="A59" s="11" t="s">
        <v>74</v>
      </c>
      <c r="B59" s="47">
        <v>331692</v>
      </c>
      <c r="C59" s="66" t="s">
        <v>194</v>
      </c>
      <c r="D59" s="66"/>
      <c r="E59" s="70">
        <v>1</v>
      </c>
      <c r="F59" s="71">
        <v>1</v>
      </c>
      <c r="G59" s="77"/>
      <c r="H59" s="77">
        <v>3</v>
      </c>
      <c r="I59" s="77"/>
      <c r="J59" s="77"/>
      <c r="K59" s="77"/>
      <c r="L59" s="80">
        <v>8</v>
      </c>
      <c r="M59" s="81">
        <v>7</v>
      </c>
      <c r="N59" s="95">
        <v>17</v>
      </c>
      <c r="P59" s="13"/>
    </row>
    <row r="60" spans="1:16" ht="15.75" customHeight="1" x14ac:dyDescent="0.25">
      <c r="A60" s="11" t="s">
        <v>75</v>
      </c>
      <c r="B60" s="47">
        <v>331693</v>
      </c>
      <c r="C60" s="66" t="s">
        <v>150</v>
      </c>
      <c r="D60" s="66" t="s">
        <v>150</v>
      </c>
      <c r="E60" s="70" t="s">
        <v>150</v>
      </c>
      <c r="F60" s="71" t="s">
        <v>150</v>
      </c>
      <c r="G60" s="77" t="s">
        <v>194</v>
      </c>
      <c r="H60" s="77">
        <v>2</v>
      </c>
      <c r="I60" s="77"/>
      <c r="J60" s="77"/>
      <c r="K60" s="77"/>
      <c r="L60" s="80">
        <v>8</v>
      </c>
      <c r="M60" s="81">
        <v>7</v>
      </c>
      <c r="N60" s="95">
        <v>14</v>
      </c>
      <c r="P60" s="14"/>
    </row>
    <row r="61" spans="1:16" ht="15.75" customHeight="1" x14ac:dyDescent="0.25">
      <c r="A61" s="11" t="s">
        <v>76</v>
      </c>
      <c r="B61" s="47">
        <v>331694</v>
      </c>
      <c r="C61" s="66">
        <v>1</v>
      </c>
      <c r="D61" s="66" t="s">
        <v>194</v>
      </c>
      <c r="E61" s="70" t="s">
        <v>194</v>
      </c>
      <c r="F61" s="71"/>
      <c r="G61" s="77">
        <v>1</v>
      </c>
      <c r="H61" s="77">
        <v>1</v>
      </c>
      <c r="I61" s="77"/>
      <c r="J61" s="77" t="s">
        <v>194</v>
      </c>
      <c r="K61" s="77"/>
      <c r="L61" s="80">
        <v>8</v>
      </c>
      <c r="M61" s="81">
        <v>7</v>
      </c>
      <c r="N61" s="95">
        <v>20</v>
      </c>
      <c r="P61" s="14"/>
    </row>
    <row r="62" spans="1:16" ht="15.75" customHeight="1" x14ac:dyDescent="0.25">
      <c r="A62" s="11" t="s">
        <v>77</v>
      </c>
      <c r="B62" s="47">
        <v>331695</v>
      </c>
      <c r="C62" s="66">
        <v>2</v>
      </c>
      <c r="D62" s="66"/>
      <c r="E62" s="70" t="s">
        <v>194</v>
      </c>
      <c r="F62" s="71" t="s">
        <v>194</v>
      </c>
      <c r="G62" s="77">
        <v>14</v>
      </c>
      <c r="H62" s="77"/>
      <c r="I62" s="77"/>
      <c r="J62" s="77"/>
      <c r="K62" s="77"/>
      <c r="L62" s="80">
        <v>8</v>
      </c>
      <c r="M62" s="81">
        <v>7</v>
      </c>
      <c r="N62" s="95">
        <v>25</v>
      </c>
      <c r="P62" s="14"/>
    </row>
    <row r="63" spans="1:16" ht="15.75" customHeight="1" x14ac:dyDescent="0.25">
      <c r="A63" s="11" t="s">
        <v>78</v>
      </c>
      <c r="B63" s="47">
        <v>331696</v>
      </c>
      <c r="C63" s="66">
        <v>9</v>
      </c>
      <c r="D63" s="66" t="s">
        <v>194</v>
      </c>
      <c r="E63" s="70" t="s">
        <v>150</v>
      </c>
      <c r="F63" s="71" t="s">
        <v>150</v>
      </c>
      <c r="G63" s="77">
        <v>14</v>
      </c>
      <c r="H63" s="77" t="s">
        <v>194</v>
      </c>
      <c r="I63" s="77"/>
      <c r="J63" s="77"/>
      <c r="K63" s="77">
        <v>4</v>
      </c>
      <c r="L63" s="80">
        <v>8</v>
      </c>
      <c r="M63" s="81">
        <v>7</v>
      </c>
      <c r="N63" s="95">
        <v>42</v>
      </c>
      <c r="P63" s="14"/>
    </row>
    <row r="64" spans="1:16" ht="15.75" customHeight="1" x14ac:dyDescent="0.25">
      <c r="A64" s="11" t="s">
        <v>79</v>
      </c>
      <c r="B64" s="47">
        <v>331697</v>
      </c>
      <c r="C64" s="66">
        <v>5</v>
      </c>
      <c r="D64" s="66">
        <v>1</v>
      </c>
      <c r="E64" s="70">
        <v>4</v>
      </c>
      <c r="F64" s="71">
        <v>1</v>
      </c>
      <c r="G64" s="77">
        <v>8</v>
      </c>
      <c r="H64" s="77" t="s">
        <v>194</v>
      </c>
      <c r="I64" s="77"/>
      <c r="J64" s="77">
        <v>5</v>
      </c>
      <c r="K64" s="77">
        <v>2</v>
      </c>
      <c r="L64" s="80">
        <v>8</v>
      </c>
      <c r="M64" s="81">
        <v>7</v>
      </c>
      <c r="N64" s="95">
        <v>19</v>
      </c>
      <c r="P64" s="14"/>
    </row>
    <row r="65" spans="1:16" ht="15.75" customHeight="1" x14ac:dyDescent="0.25">
      <c r="A65" s="11" t="s">
        <v>80</v>
      </c>
      <c r="B65" s="47">
        <v>331698</v>
      </c>
      <c r="C65" s="66"/>
      <c r="D65" s="66">
        <v>7</v>
      </c>
      <c r="E65" s="70">
        <v>4</v>
      </c>
      <c r="F65" s="71">
        <v>1</v>
      </c>
      <c r="G65" s="77">
        <v>7</v>
      </c>
      <c r="H65" s="77" t="s">
        <v>194</v>
      </c>
      <c r="I65" s="77"/>
      <c r="J65" s="77">
        <v>5</v>
      </c>
      <c r="K65" s="77">
        <v>3</v>
      </c>
      <c r="L65" s="80">
        <v>8</v>
      </c>
      <c r="M65" s="81">
        <v>7</v>
      </c>
      <c r="N65" s="95">
        <v>22</v>
      </c>
      <c r="P65" s="14"/>
    </row>
    <row r="66" spans="1:16" ht="15.75" customHeight="1" x14ac:dyDescent="0.25">
      <c r="A66" s="11" t="s">
        <v>81</v>
      </c>
      <c r="B66" s="47">
        <v>331699</v>
      </c>
      <c r="C66" s="66"/>
      <c r="D66" s="66">
        <v>1</v>
      </c>
      <c r="E66" s="70">
        <v>3</v>
      </c>
      <c r="F66" s="71" t="s">
        <v>194</v>
      </c>
      <c r="G66" s="77"/>
      <c r="H66" s="77" t="s">
        <v>194</v>
      </c>
      <c r="I66" s="77">
        <v>2</v>
      </c>
      <c r="J66" s="77"/>
      <c r="K66" s="77" t="s">
        <v>194</v>
      </c>
      <c r="L66" s="80">
        <v>8</v>
      </c>
      <c r="M66" s="81">
        <v>7</v>
      </c>
      <c r="N66" s="95">
        <v>8</v>
      </c>
      <c r="P66" s="14"/>
    </row>
    <row r="67" spans="1:16" ht="15.75" customHeight="1" x14ac:dyDescent="0.25">
      <c r="A67" s="11" t="s">
        <v>82</v>
      </c>
      <c r="B67" s="47">
        <v>331700</v>
      </c>
      <c r="C67" s="66" t="s">
        <v>150</v>
      </c>
      <c r="D67" s="66" t="s">
        <v>150</v>
      </c>
      <c r="E67" s="70">
        <v>3</v>
      </c>
      <c r="F67" s="71"/>
      <c r="G67" s="77">
        <v>14</v>
      </c>
      <c r="H67" s="77">
        <v>4</v>
      </c>
      <c r="I67" s="77">
        <v>6</v>
      </c>
      <c r="J67" s="77"/>
      <c r="K67" s="77"/>
      <c r="L67" s="80">
        <v>8</v>
      </c>
      <c r="M67" s="81">
        <v>7</v>
      </c>
      <c r="N67" s="95">
        <v>29</v>
      </c>
      <c r="P67" s="14"/>
    </row>
    <row r="68" spans="1:16" ht="15.75" customHeight="1" x14ac:dyDescent="0.25">
      <c r="A68" s="11" t="s">
        <v>83</v>
      </c>
      <c r="B68" s="47">
        <v>331701</v>
      </c>
      <c r="C68" s="66">
        <v>6</v>
      </c>
      <c r="D68" s="66">
        <v>3</v>
      </c>
      <c r="E68" s="70">
        <v>1</v>
      </c>
      <c r="F68" s="71">
        <v>2</v>
      </c>
      <c r="G68" s="77">
        <v>14</v>
      </c>
      <c r="H68" s="77">
        <v>2</v>
      </c>
      <c r="I68" s="77" t="s">
        <v>194</v>
      </c>
      <c r="J68" s="77">
        <v>4</v>
      </c>
      <c r="K68" s="77"/>
      <c r="L68" s="80">
        <v>8</v>
      </c>
      <c r="M68" s="81">
        <v>7</v>
      </c>
      <c r="N68" s="95">
        <v>27</v>
      </c>
      <c r="P68" s="14"/>
    </row>
    <row r="69" spans="1:16" ht="15.75" customHeight="1" x14ac:dyDescent="0.25">
      <c r="A69" s="11" t="s">
        <v>84</v>
      </c>
      <c r="B69" s="47">
        <v>331702</v>
      </c>
      <c r="C69" s="66" t="s">
        <v>194</v>
      </c>
      <c r="D69" s="66"/>
      <c r="E69" s="70" t="s">
        <v>150</v>
      </c>
      <c r="F69" s="71" t="s">
        <v>150</v>
      </c>
      <c r="G69" s="77">
        <v>14</v>
      </c>
      <c r="H69" s="77" t="s">
        <v>194</v>
      </c>
      <c r="I69" s="77"/>
      <c r="J69" s="77"/>
      <c r="K69" s="77"/>
      <c r="L69" s="80">
        <v>8</v>
      </c>
      <c r="M69" s="81">
        <v>7</v>
      </c>
      <c r="N69" s="95">
        <v>18</v>
      </c>
      <c r="P69" s="14"/>
    </row>
    <row r="70" spans="1:16" ht="15.75" customHeight="1" x14ac:dyDescent="0.25">
      <c r="A70" s="11" t="s">
        <v>85</v>
      </c>
      <c r="B70" s="47">
        <v>331703</v>
      </c>
      <c r="C70" s="66" t="s">
        <v>150</v>
      </c>
      <c r="D70" s="66" t="s">
        <v>150</v>
      </c>
      <c r="E70" s="70"/>
      <c r="F70" s="71" t="s">
        <v>194</v>
      </c>
      <c r="G70" s="77">
        <v>3</v>
      </c>
      <c r="H70" s="77"/>
      <c r="I70" s="77"/>
      <c r="J70" s="77"/>
      <c r="K70" s="77"/>
      <c r="L70" s="80">
        <v>8</v>
      </c>
      <c r="M70" s="81">
        <v>7</v>
      </c>
      <c r="N70" s="95">
        <v>7</v>
      </c>
      <c r="P70" s="14"/>
    </row>
    <row r="71" spans="1:16" ht="15.75" customHeight="1" x14ac:dyDescent="0.25">
      <c r="A71" s="11" t="s">
        <v>86</v>
      </c>
      <c r="B71" s="47">
        <v>331704</v>
      </c>
      <c r="C71" s="66">
        <v>4</v>
      </c>
      <c r="D71" s="66">
        <v>1</v>
      </c>
      <c r="E71" s="70">
        <v>9</v>
      </c>
      <c r="F71" s="71">
        <v>4</v>
      </c>
      <c r="G71" s="77">
        <v>1</v>
      </c>
      <c r="H71" s="77">
        <v>2</v>
      </c>
      <c r="I71" s="77">
        <v>6</v>
      </c>
      <c r="J71" s="77">
        <v>2</v>
      </c>
      <c r="K71" s="77">
        <v>2</v>
      </c>
      <c r="L71" s="80">
        <v>8</v>
      </c>
      <c r="M71" s="81">
        <v>7</v>
      </c>
      <c r="N71" s="95">
        <v>43</v>
      </c>
      <c r="P71" s="14"/>
    </row>
    <row r="72" spans="1:16" ht="15.75" customHeight="1" x14ac:dyDescent="0.25">
      <c r="A72" s="11" t="s">
        <v>87</v>
      </c>
      <c r="B72" s="47">
        <v>331705</v>
      </c>
      <c r="C72" s="66">
        <v>9</v>
      </c>
      <c r="D72" s="66"/>
      <c r="E72" s="70">
        <v>4</v>
      </c>
      <c r="F72" s="71">
        <v>5</v>
      </c>
      <c r="G72" s="77">
        <v>14</v>
      </c>
      <c r="H72" s="77">
        <v>4</v>
      </c>
      <c r="I72" s="77">
        <v>6</v>
      </c>
      <c r="J72" s="77">
        <v>5</v>
      </c>
      <c r="K72" s="77">
        <v>1</v>
      </c>
      <c r="L72" s="80">
        <v>8</v>
      </c>
      <c r="M72" s="81">
        <v>7</v>
      </c>
      <c r="N72" s="95">
        <v>29</v>
      </c>
      <c r="P72" s="14"/>
    </row>
    <row r="73" spans="1:16" ht="15.75" customHeight="1" x14ac:dyDescent="0.25">
      <c r="A73" s="11" t="s">
        <v>88</v>
      </c>
      <c r="B73" s="47">
        <v>331706</v>
      </c>
      <c r="C73" s="66">
        <v>9</v>
      </c>
      <c r="D73" s="66"/>
      <c r="E73" s="70">
        <v>2</v>
      </c>
      <c r="F73" s="71" t="s">
        <v>194</v>
      </c>
      <c r="G73" s="77">
        <v>8</v>
      </c>
      <c r="H73" s="77">
        <v>4</v>
      </c>
      <c r="I73" s="77">
        <v>3</v>
      </c>
      <c r="J73" s="77"/>
      <c r="K73" s="77"/>
      <c r="L73" s="80">
        <v>8</v>
      </c>
      <c r="M73" s="81">
        <v>7</v>
      </c>
      <c r="N73" s="95">
        <v>19</v>
      </c>
      <c r="P73" s="14"/>
    </row>
    <row r="74" spans="1:16" ht="15.75" customHeight="1" x14ac:dyDescent="0.25">
      <c r="A74" s="11" t="s">
        <v>89</v>
      </c>
      <c r="B74" s="47">
        <v>331707</v>
      </c>
      <c r="C74" s="66">
        <v>7</v>
      </c>
      <c r="D74" s="66">
        <v>4</v>
      </c>
      <c r="E74" s="70">
        <v>5</v>
      </c>
      <c r="F74" s="71">
        <v>4</v>
      </c>
      <c r="G74" s="77">
        <v>1</v>
      </c>
      <c r="H74" s="77">
        <v>7</v>
      </c>
      <c r="I74" s="77">
        <v>6</v>
      </c>
      <c r="J74" s="77"/>
      <c r="K74" s="77"/>
      <c r="L74" s="80">
        <v>8</v>
      </c>
      <c r="M74" s="81">
        <v>7</v>
      </c>
      <c r="N74" s="95">
        <v>43</v>
      </c>
      <c r="P74" s="14"/>
    </row>
    <row r="75" spans="1:16" ht="15.75" customHeight="1" x14ac:dyDescent="0.25">
      <c r="A75" s="11" t="s">
        <v>90</v>
      </c>
      <c r="B75" s="47">
        <v>331708</v>
      </c>
      <c r="C75" s="66">
        <v>5</v>
      </c>
      <c r="D75" s="66">
        <v>5</v>
      </c>
      <c r="E75" s="70">
        <v>4</v>
      </c>
      <c r="F75" s="71">
        <v>4</v>
      </c>
      <c r="G75" s="77">
        <v>12</v>
      </c>
      <c r="H75" s="77">
        <v>12</v>
      </c>
      <c r="I75" s="77">
        <v>3</v>
      </c>
      <c r="J75" s="77">
        <v>5</v>
      </c>
      <c r="K75" s="77"/>
      <c r="L75" s="80">
        <v>8</v>
      </c>
      <c r="M75" s="81">
        <v>7</v>
      </c>
      <c r="N75" s="95">
        <v>45</v>
      </c>
      <c r="P75" s="14"/>
    </row>
    <row r="76" spans="1:16" ht="15.75" customHeight="1" x14ac:dyDescent="0.25">
      <c r="A76" s="11" t="s">
        <v>91</v>
      </c>
      <c r="B76" s="47">
        <v>331709</v>
      </c>
      <c r="C76" s="66">
        <v>5</v>
      </c>
      <c r="D76" s="66">
        <v>3</v>
      </c>
      <c r="E76" s="70"/>
      <c r="F76" s="71">
        <v>8</v>
      </c>
      <c r="G76" s="77">
        <v>9</v>
      </c>
      <c r="H76" s="77">
        <v>12</v>
      </c>
      <c r="I76" s="77"/>
      <c r="J76" s="77"/>
      <c r="K76" s="77"/>
      <c r="L76" s="80">
        <v>8</v>
      </c>
      <c r="M76" s="81">
        <v>7</v>
      </c>
      <c r="N76" s="95">
        <v>33</v>
      </c>
      <c r="P76" s="14"/>
    </row>
    <row r="77" spans="1:16" ht="15.75" customHeight="1" x14ac:dyDescent="0.25">
      <c r="A77" s="11" t="s">
        <v>92</v>
      </c>
      <c r="B77" s="47">
        <v>331710</v>
      </c>
      <c r="C77" s="66">
        <v>5</v>
      </c>
      <c r="D77" s="66">
        <v>2</v>
      </c>
      <c r="E77" s="70"/>
      <c r="F77" s="71">
        <v>6</v>
      </c>
      <c r="G77" s="77">
        <v>7</v>
      </c>
      <c r="H77" s="77">
        <v>1</v>
      </c>
      <c r="I77" s="77"/>
      <c r="J77" s="77"/>
      <c r="K77" s="77"/>
      <c r="L77" s="80">
        <v>8</v>
      </c>
      <c r="M77" s="81">
        <v>7</v>
      </c>
      <c r="N77" s="95">
        <v>23</v>
      </c>
      <c r="P77" s="14"/>
    </row>
    <row r="78" spans="1:16" ht="15.75" customHeight="1" x14ac:dyDescent="0.25">
      <c r="A78" s="11" t="s">
        <v>93</v>
      </c>
      <c r="B78" s="47">
        <v>331711</v>
      </c>
      <c r="C78" s="66">
        <v>5</v>
      </c>
      <c r="D78" s="66">
        <v>4</v>
      </c>
      <c r="E78" s="70">
        <v>3</v>
      </c>
      <c r="F78" s="71" t="s">
        <v>194</v>
      </c>
      <c r="G78" s="77">
        <v>1</v>
      </c>
      <c r="H78" s="77">
        <v>2</v>
      </c>
      <c r="I78" s="77">
        <v>6</v>
      </c>
      <c r="J78" s="77">
        <v>7</v>
      </c>
      <c r="K78" s="77" t="s">
        <v>194</v>
      </c>
      <c r="L78" s="80">
        <v>8</v>
      </c>
      <c r="M78" s="81">
        <v>7</v>
      </c>
      <c r="N78" s="95">
        <v>43</v>
      </c>
      <c r="P78" s="14"/>
    </row>
    <row r="79" spans="1:16" ht="15.75" customHeight="1" x14ac:dyDescent="0.25">
      <c r="A79" s="11" t="s">
        <v>94</v>
      </c>
      <c r="B79" s="47">
        <v>331712</v>
      </c>
      <c r="C79" s="66">
        <v>8</v>
      </c>
      <c r="D79" s="66"/>
      <c r="E79" s="70">
        <v>3</v>
      </c>
      <c r="F79" s="71"/>
      <c r="G79" s="77"/>
      <c r="H79" s="77"/>
      <c r="I79" s="77"/>
      <c r="J79" s="77">
        <v>6</v>
      </c>
      <c r="K79" s="77">
        <v>3</v>
      </c>
      <c r="L79" s="80">
        <v>8</v>
      </c>
      <c r="M79" s="81">
        <v>7</v>
      </c>
      <c r="N79" s="95">
        <v>22</v>
      </c>
      <c r="P79" s="14"/>
    </row>
    <row r="80" spans="1:16" ht="15.75" customHeight="1" x14ac:dyDescent="0.25">
      <c r="A80" s="15" t="s">
        <v>95</v>
      </c>
      <c r="B80" s="47">
        <v>331713</v>
      </c>
      <c r="C80" s="66">
        <v>8</v>
      </c>
      <c r="D80" s="66"/>
      <c r="E80" s="70">
        <v>5</v>
      </c>
      <c r="F80" s="71" t="s">
        <v>194</v>
      </c>
      <c r="G80" s="77">
        <v>9</v>
      </c>
      <c r="H80" s="77" t="s">
        <v>194</v>
      </c>
      <c r="I80" s="77"/>
      <c r="J80" s="77">
        <v>3</v>
      </c>
      <c r="K80" s="77">
        <v>2</v>
      </c>
      <c r="L80" s="80">
        <v>8</v>
      </c>
      <c r="M80" s="81">
        <v>7</v>
      </c>
      <c r="N80" s="95">
        <v>16</v>
      </c>
      <c r="P80" s="14"/>
    </row>
    <row r="81" spans="1:29" ht="15.75" customHeight="1" x14ac:dyDescent="0.25">
      <c r="A81" s="15" t="s">
        <v>96</v>
      </c>
      <c r="B81" s="47">
        <v>331714</v>
      </c>
      <c r="C81" s="66" t="s">
        <v>194</v>
      </c>
      <c r="D81" s="66" t="s">
        <v>194</v>
      </c>
      <c r="E81" s="70">
        <v>1</v>
      </c>
      <c r="F81" s="71" t="s">
        <v>194</v>
      </c>
      <c r="G81" s="77">
        <v>5</v>
      </c>
      <c r="H81" s="77"/>
      <c r="I81" s="77"/>
      <c r="J81" s="77">
        <v>3</v>
      </c>
      <c r="K81" s="77"/>
      <c r="L81" s="80">
        <v>8</v>
      </c>
      <c r="M81" s="81">
        <v>7</v>
      </c>
      <c r="N81" s="95">
        <v>21</v>
      </c>
      <c r="P81" s="14"/>
    </row>
    <row r="82" spans="1:29" ht="15.75" customHeight="1" x14ac:dyDescent="0.25">
      <c r="A82" s="15" t="s">
        <v>97</v>
      </c>
      <c r="B82" s="47">
        <v>331715</v>
      </c>
      <c r="C82" s="66">
        <v>5</v>
      </c>
      <c r="D82" s="66">
        <v>2</v>
      </c>
      <c r="E82" s="70">
        <v>1</v>
      </c>
      <c r="F82" s="71" t="s">
        <v>194</v>
      </c>
      <c r="G82" s="77">
        <v>7</v>
      </c>
      <c r="H82" s="77">
        <v>5</v>
      </c>
      <c r="I82" s="77" t="s">
        <v>194</v>
      </c>
      <c r="J82" s="77">
        <v>8</v>
      </c>
      <c r="K82" s="77">
        <v>3</v>
      </c>
      <c r="L82" s="80">
        <v>8</v>
      </c>
      <c r="M82" s="81">
        <v>7</v>
      </c>
      <c r="N82" s="95">
        <v>20</v>
      </c>
      <c r="P82" s="14"/>
    </row>
    <row r="83" spans="1:29" ht="15.75" customHeight="1" x14ac:dyDescent="0.25">
      <c r="A83" s="15" t="s">
        <v>98</v>
      </c>
      <c r="B83" s="47">
        <v>331716</v>
      </c>
      <c r="C83" s="66">
        <v>5</v>
      </c>
      <c r="D83" s="66">
        <v>2</v>
      </c>
      <c r="E83" s="70">
        <v>2</v>
      </c>
      <c r="F83" s="71" t="s">
        <v>194</v>
      </c>
      <c r="G83" s="77">
        <v>1</v>
      </c>
      <c r="H83" s="77">
        <v>6</v>
      </c>
      <c r="I83" s="77">
        <v>3</v>
      </c>
      <c r="J83" s="77">
        <v>11</v>
      </c>
      <c r="K83" s="77">
        <v>1</v>
      </c>
      <c r="L83" s="80">
        <v>8</v>
      </c>
      <c r="M83" s="81">
        <v>7</v>
      </c>
      <c r="N83" s="95">
        <v>15</v>
      </c>
      <c r="P83" s="14"/>
    </row>
    <row r="84" spans="1:29" ht="15.75" customHeight="1" x14ac:dyDescent="0.25">
      <c r="A84" s="15" t="s">
        <v>99</v>
      </c>
      <c r="B84" s="47">
        <v>331717</v>
      </c>
      <c r="C84" s="66">
        <v>5</v>
      </c>
      <c r="D84" s="66">
        <v>2</v>
      </c>
      <c r="E84" s="70">
        <v>2</v>
      </c>
      <c r="F84" s="71" t="s">
        <v>194</v>
      </c>
      <c r="G84" s="77">
        <v>9</v>
      </c>
      <c r="H84" s="77">
        <v>6</v>
      </c>
      <c r="I84" s="77"/>
      <c r="J84" s="77">
        <v>13</v>
      </c>
      <c r="K84" s="77"/>
      <c r="L84" s="80">
        <v>8</v>
      </c>
      <c r="M84" s="81">
        <v>7</v>
      </c>
      <c r="N84" s="95">
        <v>17</v>
      </c>
      <c r="P84" s="14"/>
    </row>
    <row r="85" spans="1:29" ht="15.75" customHeight="1" x14ac:dyDescent="0.25">
      <c r="A85" s="15" t="s">
        <v>100</v>
      </c>
      <c r="B85" s="47">
        <v>331718</v>
      </c>
      <c r="C85" s="66">
        <v>2</v>
      </c>
      <c r="D85" s="66"/>
      <c r="E85" s="70" t="s">
        <v>194</v>
      </c>
      <c r="F85" s="71"/>
      <c r="G85" s="77"/>
      <c r="H85" s="77"/>
      <c r="I85" s="77"/>
      <c r="J85" s="77"/>
      <c r="K85" s="77"/>
      <c r="L85" s="80">
        <v>8</v>
      </c>
      <c r="M85" s="81">
        <v>7</v>
      </c>
      <c r="N85" s="95">
        <v>13</v>
      </c>
      <c r="P85" s="14"/>
    </row>
    <row r="86" spans="1:29" ht="15.75" customHeight="1" x14ac:dyDescent="0.25">
      <c r="A86" s="15" t="s">
        <v>101</v>
      </c>
      <c r="B86" s="47">
        <v>331719</v>
      </c>
      <c r="C86" s="66">
        <v>2</v>
      </c>
      <c r="D86" s="66"/>
      <c r="E86" s="70" t="s">
        <v>194</v>
      </c>
      <c r="F86" s="71"/>
      <c r="G86" s="77"/>
      <c r="H86" s="77"/>
      <c r="I86" s="77"/>
      <c r="J86" s="77"/>
      <c r="K86" s="77">
        <v>7</v>
      </c>
      <c r="L86" s="80">
        <v>8</v>
      </c>
      <c r="M86" s="81">
        <v>7</v>
      </c>
      <c r="N86" s="95">
        <v>16</v>
      </c>
      <c r="P86" s="14"/>
    </row>
    <row r="87" spans="1:29" ht="15.75" customHeight="1" x14ac:dyDescent="0.25">
      <c r="B87" s="8" t="s">
        <v>102</v>
      </c>
      <c r="C87" s="18">
        <f t="shared" ref="C87:N87" si="0">AVERAGE(C12:C86)</f>
        <v>5.3684210526315788</v>
      </c>
      <c r="D87" s="18">
        <f t="shared" si="0"/>
        <v>3.9767441860465116</v>
      </c>
      <c r="E87" s="18">
        <f t="shared" si="0"/>
        <v>3.12</v>
      </c>
      <c r="F87" s="18">
        <f t="shared" si="0"/>
        <v>4.1136363636363633</v>
      </c>
      <c r="G87" s="18">
        <f t="shared" si="0"/>
        <v>8.5166666666666675</v>
      </c>
      <c r="H87" s="18">
        <f t="shared" si="0"/>
        <v>5.916666666666667</v>
      </c>
      <c r="I87" s="18">
        <f t="shared" si="0"/>
        <v>4.67741935483871</v>
      </c>
      <c r="J87" s="18">
        <f t="shared" si="0"/>
        <v>5.7297297297297298</v>
      </c>
      <c r="K87" s="18">
        <f t="shared" si="0"/>
        <v>3.1923076923076925</v>
      </c>
      <c r="L87" s="18">
        <f t="shared" si="0"/>
        <v>8</v>
      </c>
      <c r="M87" s="18">
        <f t="shared" si="0"/>
        <v>7</v>
      </c>
      <c r="N87" s="18">
        <f t="shared" si="0"/>
        <v>26.973333333333333</v>
      </c>
      <c r="Q87" s="19"/>
    </row>
    <row r="88" spans="1:29" ht="30" customHeight="1" x14ac:dyDescent="0.25"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B89" s="33"/>
    </row>
    <row r="90" spans="1:29" ht="15.75" customHeight="1" x14ac:dyDescent="0.25">
      <c r="B90" s="3" t="s">
        <v>104</v>
      </c>
      <c r="C90" s="4">
        <f t="shared" ref="C90:M90" si="2">COUNT(C12:C77)</f>
        <v>49</v>
      </c>
      <c r="D90" s="4">
        <f t="shared" si="2"/>
        <v>39</v>
      </c>
      <c r="E90" s="4">
        <f t="shared" si="2"/>
        <v>43</v>
      </c>
      <c r="F90" s="4">
        <f t="shared" si="2"/>
        <v>44</v>
      </c>
      <c r="G90" s="4">
        <f t="shared" si="2"/>
        <v>54</v>
      </c>
      <c r="H90" s="4">
        <f t="shared" si="2"/>
        <v>32</v>
      </c>
      <c r="I90" s="4">
        <f t="shared" si="2"/>
        <v>29</v>
      </c>
      <c r="J90" s="4">
        <f t="shared" si="2"/>
        <v>30</v>
      </c>
      <c r="K90" s="4">
        <f t="shared" si="2"/>
        <v>21</v>
      </c>
      <c r="L90" s="4">
        <f t="shared" si="2"/>
        <v>66</v>
      </c>
      <c r="M90" s="4">
        <f t="shared" si="2"/>
        <v>66</v>
      </c>
      <c r="N90" s="4">
        <f>COUNT(N12:N78)</f>
        <v>67</v>
      </c>
    </row>
    <row r="91" spans="1:29" ht="15.75" customHeight="1" x14ac:dyDescent="0.25">
      <c r="B91" s="3" t="s">
        <v>105</v>
      </c>
      <c r="C91" s="4">
        <f t="shared" ref="C91:M91" si="3">COUNTIF(C12:C77,"&gt;="&amp;C88)</f>
        <v>34</v>
      </c>
      <c r="D91" s="4">
        <f t="shared" si="3"/>
        <v>17</v>
      </c>
      <c r="E91" s="4">
        <f t="shared" si="3"/>
        <v>11</v>
      </c>
      <c r="F91" s="4">
        <f t="shared" si="3"/>
        <v>20</v>
      </c>
      <c r="G91" s="4">
        <f t="shared" si="3"/>
        <v>39</v>
      </c>
      <c r="H91" s="4">
        <f t="shared" si="3"/>
        <v>14</v>
      </c>
      <c r="I91" s="4">
        <f t="shared" si="3"/>
        <v>6</v>
      </c>
      <c r="J91" s="4">
        <f t="shared" si="3"/>
        <v>10</v>
      </c>
      <c r="K91" s="4">
        <f t="shared" si="3"/>
        <v>3</v>
      </c>
      <c r="L91" s="4">
        <f t="shared" si="3"/>
        <v>66</v>
      </c>
      <c r="M91" s="4">
        <f t="shared" si="3"/>
        <v>66</v>
      </c>
      <c r="N91" s="4">
        <f>COUNTIF(N12:N78,"&gt;="&amp;N88)</f>
        <v>24</v>
      </c>
    </row>
    <row r="92" spans="1:29" ht="15.75" customHeight="1" x14ac:dyDescent="0.25">
      <c r="B92" s="3" t="s">
        <v>106</v>
      </c>
      <c r="C92" s="5">
        <f t="shared" ref="C92:J92" si="4">ROUNDUP((C91*100)/C90,2)</f>
        <v>69.39</v>
      </c>
      <c r="D92" s="5">
        <f t="shared" si="4"/>
        <v>43.589999999999996</v>
      </c>
      <c r="E92" s="5">
        <f t="shared" si="4"/>
        <v>25.59</v>
      </c>
      <c r="F92" s="5">
        <f t="shared" si="4"/>
        <v>45.46</v>
      </c>
      <c r="G92" s="5">
        <f t="shared" si="4"/>
        <v>72.23</v>
      </c>
      <c r="H92" s="5">
        <f t="shared" si="4"/>
        <v>43.75</v>
      </c>
      <c r="I92" s="5">
        <f t="shared" si="4"/>
        <v>20.69</v>
      </c>
      <c r="J92" s="5">
        <f t="shared" si="4"/>
        <v>33.339999999999996</v>
      </c>
      <c r="K92" s="5" t="s">
        <v>107</v>
      </c>
      <c r="L92" s="5">
        <f t="shared" ref="L92:N92" si="5">ROUNDUP((L91*100)/L90,2)</f>
        <v>100</v>
      </c>
      <c r="M92" s="5">
        <f t="shared" si="5"/>
        <v>100</v>
      </c>
      <c r="N92" s="5">
        <f t="shared" si="5"/>
        <v>35.83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B93" s="20" t="s">
        <v>108</v>
      </c>
      <c r="C93" s="5">
        <f t="shared" ref="C93:J93" si="6">IF(C92&gt;=$C97,3,IF(C92&gt;=$C96,(2+(C92-55)/10),IF(C92&gt;=$C95,(1+(C92-45)/10),1)))</f>
        <v>3</v>
      </c>
      <c r="D93" s="5">
        <f t="shared" si="6"/>
        <v>1</v>
      </c>
      <c r="E93" s="5">
        <f t="shared" si="6"/>
        <v>1</v>
      </c>
      <c r="F93" s="5">
        <f t="shared" si="6"/>
        <v>1.046</v>
      </c>
      <c r="G93" s="5">
        <f t="shared" si="6"/>
        <v>3</v>
      </c>
      <c r="H93" s="5">
        <f t="shared" si="6"/>
        <v>1</v>
      </c>
      <c r="I93" s="5">
        <f t="shared" si="6"/>
        <v>1</v>
      </c>
      <c r="J93" s="5">
        <f t="shared" si="6"/>
        <v>1</v>
      </c>
      <c r="K93" s="5">
        <v>0</v>
      </c>
      <c r="L93" s="5">
        <f t="shared" ref="L93:N93" si="7">IF(L92&gt;=$C97,3,IF(L92&gt;=$C96,(2+(L92-55)/10),IF(L92&gt;=$C95,(1+(L92-45)/10),1)))</f>
        <v>3</v>
      </c>
      <c r="M93" s="5">
        <f t="shared" si="7"/>
        <v>3</v>
      </c>
      <c r="N93" s="5">
        <f t="shared" si="7"/>
        <v>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8">C93</f>
        <v>3</v>
      </c>
      <c r="D101" s="18">
        <f t="shared" si="8"/>
        <v>1</v>
      </c>
      <c r="E101" s="18">
        <f t="shared" si="8"/>
        <v>1</v>
      </c>
      <c r="F101" s="18">
        <f t="shared" si="8"/>
        <v>1.046</v>
      </c>
      <c r="G101" s="18">
        <f t="shared" si="8"/>
        <v>3</v>
      </c>
      <c r="H101" s="18">
        <f t="shared" si="8"/>
        <v>1</v>
      </c>
      <c r="I101" s="18">
        <f t="shared" si="8"/>
        <v>1</v>
      </c>
      <c r="J101" s="18">
        <f t="shared" si="8"/>
        <v>1</v>
      </c>
      <c r="K101" s="18">
        <f t="shared" si="8"/>
        <v>0</v>
      </c>
      <c r="L101" s="18">
        <f t="shared" ref="L101:P101" si="9">$M93</f>
        <v>3</v>
      </c>
      <c r="M101" s="18">
        <f t="shared" si="9"/>
        <v>3</v>
      </c>
      <c r="N101" s="18">
        <f t="shared" si="9"/>
        <v>3</v>
      </c>
      <c r="O101" s="18">
        <f t="shared" si="9"/>
        <v>3</v>
      </c>
      <c r="P101" s="18">
        <f t="shared" si="9"/>
        <v>3</v>
      </c>
      <c r="Q101" s="18" t="s">
        <v>195</v>
      </c>
      <c r="R101" s="18">
        <f t="shared" ref="R101:V101" si="10">$N93</f>
        <v>1</v>
      </c>
      <c r="S101" s="18">
        <f t="shared" si="10"/>
        <v>1</v>
      </c>
      <c r="T101" s="18">
        <f t="shared" si="10"/>
        <v>1</v>
      </c>
      <c r="U101" s="18">
        <f t="shared" si="10"/>
        <v>1</v>
      </c>
      <c r="V101" s="18">
        <f t="shared" si="10"/>
        <v>1</v>
      </c>
      <c r="W101" s="18" t="s">
        <v>195</v>
      </c>
    </row>
    <row r="102" spans="1:23" ht="15.75" customHeight="1" x14ac:dyDescent="0.25"/>
    <row r="103" spans="1:23" ht="15.75" customHeight="1" x14ac:dyDescent="0.25">
      <c r="C103" s="96" t="s">
        <v>108</v>
      </c>
      <c r="D103" s="97"/>
      <c r="E103" s="97"/>
      <c r="F103" s="97"/>
      <c r="G103" s="97"/>
      <c r="H103" s="98"/>
      <c r="I103" s="24"/>
      <c r="J103" s="24"/>
      <c r="K103" s="24"/>
      <c r="L103" s="24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2.5</v>
      </c>
      <c r="D105" s="18">
        <f>SUMIF($C$100:$X$100,"CO2",$C$101:$X$101)/COUNTIF($C$100:$X$100,"CO2")</f>
        <v>1.5</v>
      </c>
      <c r="E105" s="18">
        <f>SUMIF($C$100:$X$100,"CO3",$C$101:$X$101)/COUNTIF($C$100:$X$100,"CO3")</f>
        <v>1.5</v>
      </c>
      <c r="F105" s="18">
        <f>SUMIF($C$100:$X$100,"CO4",$C$101:$X$101)/COUNTIF($C$100:$X$100,"CO4")</f>
        <v>1.5115000000000001</v>
      </c>
      <c r="G105" s="99">
        <f>SUMIF($C$100:$X$100,"CO5",$C$101:$X$101)/COUNTIF($C$100:$X$100,"CO5")</f>
        <v>1.3333333333333333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11">$N93</f>
        <v>1</v>
      </c>
      <c r="D106" s="18">
        <f t="shared" si="11"/>
        <v>1</v>
      </c>
      <c r="E106" s="18">
        <f t="shared" si="11"/>
        <v>1</v>
      </c>
      <c r="F106" s="18">
        <f t="shared" si="11"/>
        <v>1</v>
      </c>
      <c r="G106" s="99">
        <f t="shared" si="11"/>
        <v>1</v>
      </c>
      <c r="H106" s="100"/>
    </row>
    <row r="107" spans="1:23" ht="45.75" customHeight="1" x14ac:dyDescent="0.25">
      <c r="A107" s="102" t="s">
        <v>123</v>
      </c>
      <c r="B107" s="98"/>
      <c r="C107" s="6">
        <f t="shared" ref="C107:G107" si="12">(0.8*C106+0.2*C105)</f>
        <v>1.3</v>
      </c>
      <c r="D107" s="6">
        <f t="shared" si="12"/>
        <v>1.1000000000000001</v>
      </c>
      <c r="E107" s="6">
        <f t="shared" si="12"/>
        <v>1.1000000000000001</v>
      </c>
      <c r="F107" s="6">
        <f t="shared" si="12"/>
        <v>1.1023000000000001</v>
      </c>
      <c r="G107" s="103">
        <f t="shared" si="12"/>
        <v>1.0666666666666667</v>
      </c>
      <c r="H107" s="104"/>
      <c r="K107" s="25"/>
    </row>
    <row r="108" spans="1:23" ht="15.75" customHeight="1" x14ac:dyDescent="0.25"/>
    <row r="109" spans="1:23" ht="15.75" customHeight="1" x14ac:dyDescent="0.25">
      <c r="B109" s="105" t="s">
        <v>124</v>
      </c>
      <c r="C109" s="97"/>
      <c r="D109" s="97"/>
      <c r="E109" s="97"/>
      <c r="F109" s="97"/>
      <c r="G109" s="97"/>
      <c r="H109" s="97"/>
      <c r="I109" s="98"/>
      <c r="J109" s="26">
        <f>AVERAGE(C107:H107)</f>
        <v>1.1337933333333334</v>
      </c>
    </row>
    <row r="110" spans="1:23" ht="15.75" customHeight="1" x14ac:dyDescent="0.25"/>
    <row r="111" spans="1:23" ht="15.75" customHeight="1" x14ac:dyDescent="0.25">
      <c r="A111" s="27"/>
    </row>
    <row r="112" spans="1:23" ht="15.75" customHeight="1" x14ac:dyDescent="0.25"/>
    <row r="113" spans="2:18" ht="15.75" customHeight="1" x14ac:dyDescent="0.25">
      <c r="B113" s="96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24"/>
      <c r="P113" s="24"/>
      <c r="Q113" s="24"/>
      <c r="R113" s="28"/>
    </row>
    <row r="114" spans="2:18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8" ht="15.75" customHeight="1" x14ac:dyDescent="0.25">
      <c r="B115" s="29" t="s">
        <v>171</v>
      </c>
      <c r="C115" s="47">
        <v>3</v>
      </c>
      <c r="D115" s="47">
        <v>3</v>
      </c>
      <c r="E115" s="47">
        <v>2</v>
      </c>
      <c r="F115" s="47">
        <v>2</v>
      </c>
      <c r="G115" s="47">
        <v>1</v>
      </c>
      <c r="H115" s="47"/>
      <c r="I115" s="47"/>
      <c r="J115" s="47"/>
      <c r="K115" s="47"/>
      <c r="L115" s="47"/>
      <c r="M115" s="47"/>
      <c r="N115" s="88">
        <v>2</v>
      </c>
    </row>
    <row r="116" spans="2:18" ht="15.75" customHeight="1" x14ac:dyDescent="0.25">
      <c r="B116" s="29" t="s">
        <v>172</v>
      </c>
      <c r="C116" s="47">
        <v>3</v>
      </c>
      <c r="D116" s="47">
        <v>3</v>
      </c>
      <c r="E116" s="47">
        <v>2</v>
      </c>
      <c r="F116" s="47">
        <v>2</v>
      </c>
      <c r="G116" s="47">
        <v>2</v>
      </c>
      <c r="H116" s="47"/>
      <c r="I116" s="47"/>
      <c r="J116" s="47">
        <v>1</v>
      </c>
      <c r="K116" s="47">
        <v>1</v>
      </c>
      <c r="L116" s="47">
        <v>2</v>
      </c>
      <c r="M116" s="47">
        <v>1</v>
      </c>
      <c r="N116" s="88">
        <v>2</v>
      </c>
    </row>
    <row r="117" spans="2:18" ht="15.75" customHeight="1" x14ac:dyDescent="0.25">
      <c r="B117" s="29" t="s">
        <v>173</v>
      </c>
      <c r="C117" s="47">
        <v>3</v>
      </c>
      <c r="D117" s="47">
        <v>3</v>
      </c>
      <c r="E117" s="47">
        <v>2</v>
      </c>
      <c r="F117" s="47">
        <v>2</v>
      </c>
      <c r="G117" s="47">
        <v>2</v>
      </c>
      <c r="H117" s="47"/>
      <c r="I117" s="47"/>
      <c r="J117" s="47"/>
      <c r="K117" s="47">
        <v>1</v>
      </c>
      <c r="L117" s="47">
        <v>2</v>
      </c>
      <c r="M117" s="47">
        <v>1</v>
      </c>
      <c r="N117" s="88">
        <v>2</v>
      </c>
    </row>
    <row r="118" spans="2:18" ht="15.75" customHeight="1" x14ac:dyDescent="0.25">
      <c r="B118" s="29" t="s">
        <v>174</v>
      </c>
      <c r="C118" s="47">
        <v>3</v>
      </c>
      <c r="D118" s="47">
        <v>3</v>
      </c>
      <c r="E118" s="47">
        <v>2</v>
      </c>
      <c r="F118" s="47">
        <v>3</v>
      </c>
      <c r="G118" s="47">
        <v>1</v>
      </c>
      <c r="H118" s="47"/>
      <c r="I118" s="47"/>
      <c r="J118" s="47"/>
      <c r="K118" s="47">
        <v>1</v>
      </c>
      <c r="L118" s="47">
        <v>2</v>
      </c>
      <c r="M118" s="47">
        <v>1</v>
      </c>
      <c r="N118" s="88">
        <v>2</v>
      </c>
    </row>
    <row r="119" spans="2:18" ht="15.75" customHeight="1" x14ac:dyDescent="0.25">
      <c r="B119" s="29" t="s">
        <v>175</v>
      </c>
      <c r="C119" s="47">
        <v>3</v>
      </c>
      <c r="D119" s="47">
        <v>3</v>
      </c>
      <c r="E119" s="47">
        <v>2</v>
      </c>
      <c r="F119" s="47">
        <v>2</v>
      </c>
      <c r="G119" s="47">
        <v>3</v>
      </c>
      <c r="H119" s="47">
        <v>1</v>
      </c>
      <c r="I119" s="47"/>
      <c r="J119" s="47"/>
      <c r="K119" s="47"/>
      <c r="L119" s="47">
        <v>2</v>
      </c>
      <c r="M119" s="47">
        <v>1</v>
      </c>
      <c r="N119" s="88">
        <v>2</v>
      </c>
    </row>
    <row r="120" spans="2:18" ht="15.75" customHeight="1" x14ac:dyDescent="0.25">
      <c r="B120" s="29" t="s">
        <v>170</v>
      </c>
      <c r="C120" s="30">
        <f t="shared" ref="C120:G120" si="13">SUM(C115:C119)/5</f>
        <v>3</v>
      </c>
      <c r="D120" s="30">
        <f t="shared" si="13"/>
        <v>3</v>
      </c>
      <c r="E120" s="30">
        <f t="shared" si="13"/>
        <v>2</v>
      </c>
      <c r="F120" s="30">
        <f t="shared" si="13"/>
        <v>2.2000000000000002</v>
      </c>
      <c r="G120" s="30">
        <f t="shared" si="13"/>
        <v>1.8</v>
      </c>
      <c r="H120" s="2"/>
      <c r="I120" s="2"/>
      <c r="J120" s="2"/>
      <c r="K120" s="30">
        <f>SUM(K115:K119)/5</f>
        <v>0.6</v>
      </c>
      <c r="L120" s="2"/>
      <c r="M120" s="30">
        <f t="shared" ref="M120:N120" si="14">SUM(M115:M119)/5</f>
        <v>0.8</v>
      </c>
      <c r="N120" s="30">
        <f t="shared" si="14"/>
        <v>2</v>
      </c>
    </row>
    <row r="121" spans="2:18" ht="15.75" customHeight="1" x14ac:dyDescent="0.25"/>
    <row r="122" spans="2:18" ht="15.75" customHeight="1" x14ac:dyDescent="0.25">
      <c r="B122" s="96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24"/>
      <c r="Q122" s="28"/>
    </row>
    <row r="123" spans="2:18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8" ht="15.75" customHeight="1" x14ac:dyDescent="0.25">
      <c r="B124" s="29" t="s">
        <v>171</v>
      </c>
      <c r="C124" s="6">
        <f>C107</f>
        <v>1.3</v>
      </c>
      <c r="D124" s="18">
        <f t="shared" ref="D124:O124" si="15">(C115/3)*$C124</f>
        <v>1.3</v>
      </c>
      <c r="E124" s="18">
        <f t="shared" si="15"/>
        <v>1.3</v>
      </c>
      <c r="F124" s="18">
        <f t="shared" si="15"/>
        <v>0.8666666666666667</v>
      </c>
      <c r="G124" s="18">
        <f t="shared" si="15"/>
        <v>0.8666666666666667</v>
      </c>
      <c r="H124" s="18">
        <f t="shared" si="15"/>
        <v>0.43333333333333335</v>
      </c>
      <c r="I124" s="18">
        <f t="shared" si="15"/>
        <v>0</v>
      </c>
      <c r="J124" s="18">
        <f t="shared" si="15"/>
        <v>0</v>
      </c>
      <c r="K124" s="18">
        <f t="shared" si="15"/>
        <v>0</v>
      </c>
      <c r="L124" s="18">
        <f t="shared" si="15"/>
        <v>0</v>
      </c>
      <c r="M124" s="18">
        <f t="shared" si="15"/>
        <v>0</v>
      </c>
      <c r="N124" s="18">
        <f t="shared" si="15"/>
        <v>0</v>
      </c>
      <c r="O124" s="18">
        <f t="shared" si="15"/>
        <v>0.8666666666666667</v>
      </c>
    </row>
    <row r="125" spans="2:18" ht="15.75" customHeight="1" x14ac:dyDescent="0.25">
      <c r="B125" s="29" t="s">
        <v>172</v>
      </c>
      <c r="C125" s="6">
        <f>D107</f>
        <v>1.1000000000000001</v>
      </c>
      <c r="D125" s="18">
        <f t="shared" ref="D125:E125" si="16">(C116/3)*$C125</f>
        <v>1.1000000000000001</v>
      </c>
      <c r="E125" s="18">
        <f t="shared" si="16"/>
        <v>1.1000000000000001</v>
      </c>
      <c r="F125" s="2">
        <v>1.91</v>
      </c>
      <c r="G125" s="18">
        <f t="shared" ref="G125:O125" si="17">(F116/3)*$C125</f>
        <v>0.73333333333333339</v>
      </c>
      <c r="H125" s="18">
        <f t="shared" si="17"/>
        <v>0.73333333333333339</v>
      </c>
      <c r="I125" s="18">
        <f t="shared" si="17"/>
        <v>0</v>
      </c>
      <c r="J125" s="18">
        <f t="shared" si="17"/>
        <v>0</v>
      </c>
      <c r="K125" s="18">
        <f t="shared" si="17"/>
        <v>0.3666666666666667</v>
      </c>
      <c r="L125" s="18">
        <f t="shared" si="17"/>
        <v>0.3666666666666667</v>
      </c>
      <c r="M125" s="18">
        <f t="shared" si="17"/>
        <v>0.73333333333333339</v>
      </c>
      <c r="N125" s="18">
        <f t="shared" si="17"/>
        <v>0.3666666666666667</v>
      </c>
      <c r="O125" s="18">
        <f t="shared" si="17"/>
        <v>0.73333333333333339</v>
      </c>
    </row>
    <row r="126" spans="2:18" ht="15.75" customHeight="1" x14ac:dyDescent="0.25">
      <c r="B126" s="29" t="s">
        <v>173</v>
      </c>
      <c r="C126" s="6">
        <f>E107</f>
        <v>1.1000000000000001</v>
      </c>
      <c r="D126" s="18">
        <f t="shared" ref="D126:E126" si="18">(C117/3)*$C126</f>
        <v>1.1000000000000001</v>
      </c>
      <c r="E126" s="18">
        <f t="shared" si="18"/>
        <v>1.1000000000000001</v>
      </c>
      <c r="F126" s="2">
        <v>2.84</v>
      </c>
      <c r="G126" s="18">
        <f t="shared" ref="G126:O126" si="19">(F117/3)*$C126</f>
        <v>0.73333333333333339</v>
      </c>
      <c r="H126" s="18">
        <f t="shared" si="19"/>
        <v>0.73333333333333339</v>
      </c>
      <c r="I126" s="18">
        <f t="shared" si="19"/>
        <v>0</v>
      </c>
      <c r="J126" s="18">
        <f t="shared" si="19"/>
        <v>0</v>
      </c>
      <c r="K126" s="18">
        <f t="shared" si="19"/>
        <v>0</v>
      </c>
      <c r="L126" s="18">
        <f t="shared" si="19"/>
        <v>0.3666666666666667</v>
      </c>
      <c r="M126" s="18">
        <f t="shared" si="19"/>
        <v>0.73333333333333339</v>
      </c>
      <c r="N126" s="18">
        <f t="shared" si="19"/>
        <v>0.3666666666666667</v>
      </c>
      <c r="O126" s="18">
        <f t="shared" si="19"/>
        <v>0.73333333333333339</v>
      </c>
    </row>
    <row r="127" spans="2:18" ht="15.75" customHeight="1" x14ac:dyDescent="0.25">
      <c r="B127" s="29" t="s">
        <v>174</v>
      </c>
      <c r="C127" s="6">
        <f>F107</f>
        <v>1.1023000000000001</v>
      </c>
      <c r="D127" s="18">
        <f t="shared" ref="D127:E127" si="20">(C118/3)*$C127</f>
        <v>1.1023000000000001</v>
      </c>
      <c r="E127" s="18">
        <f t="shared" si="20"/>
        <v>1.1023000000000001</v>
      </c>
      <c r="F127" s="2">
        <v>1.94</v>
      </c>
      <c r="G127" s="18">
        <f t="shared" ref="G127:O127" si="21">(F118/3)*$C127</f>
        <v>1.1023000000000001</v>
      </c>
      <c r="H127" s="18">
        <f t="shared" si="21"/>
        <v>0.36743333333333333</v>
      </c>
      <c r="I127" s="18">
        <f t="shared" si="21"/>
        <v>0</v>
      </c>
      <c r="J127" s="18">
        <f t="shared" si="21"/>
        <v>0</v>
      </c>
      <c r="K127" s="18">
        <f t="shared" si="21"/>
        <v>0</v>
      </c>
      <c r="L127" s="18">
        <f t="shared" si="21"/>
        <v>0.36743333333333333</v>
      </c>
      <c r="M127" s="18">
        <f t="shared" si="21"/>
        <v>0.73486666666666667</v>
      </c>
      <c r="N127" s="18">
        <f t="shared" si="21"/>
        <v>0.36743333333333333</v>
      </c>
      <c r="O127" s="18">
        <f t="shared" si="21"/>
        <v>0.73486666666666667</v>
      </c>
    </row>
    <row r="128" spans="2:18" ht="15.75" customHeight="1" x14ac:dyDescent="0.25">
      <c r="B128" s="29" t="s">
        <v>175</v>
      </c>
      <c r="C128" s="6">
        <f>G107</f>
        <v>1.0666666666666667</v>
      </c>
      <c r="D128" s="18">
        <f t="shared" ref="D128:E128" si="22">(C119/3)*$C128</f>
        <v>1.0666666666666667</v>
      </c>
      <c r="E128" s="18">
        <f t="shared" si="22"/>
        <v>1.0666666666666667</v>
      </c>
      <c r="F128" s="2">
        <v>2.87</v>
      </c>
      <c r="G128" s="18">
        <f t="shared" ref="G128:O128" si="23">(F119/3)*$C128</f>
        <v>0.71111111111111103</v>
      </c>
      <c r="H128" s="18">
        <f t="shared" si="23"/>
        <v>1.0666666666666667</v>
      </c>
      <c r="I128" s="18">
        <f t="shared" si="23"/>
        <v>0.35555555555555551</v>
      </c>
      <c r="J128" s="18">
        <f t="shared" si="23"/>
        <v>0</v>
      </c>
      <c r="K128" s="18">
        <f t="shared" si="23"/>
        <v>0</v>
      </c>
      <c r="L128" s="18">
        <f t="shared" si="23"/>
        <v>0</v>
      </c>
      <c r="M128" s="18">
        <f t="shared" si="23"/>
        <v>0.71111111111111103</v>
      </c>
      <c r="N128" s="18">
        <f t="shared" si="23"/>
        <v>0.35555555555555551</v>
      </c>
      <c r="O128" s="18">
        <f t="shared" si="23"/>
        <v>0.71111111111111103</v>
      </c>
    </row>
    <row r="129" spans="2:15" ht="15.75" customHeight="1" x14ac:dyDescent="0.25">
      <c r="B129" s="29" t="s">
        <v>170</v>
      </c>
      <c r="C129" s="31" t="s">
        <v>142</v>
      </c>
      <c r="D129" s="32">
        <f t="shared" ref="D129:O129" si="24">AVERAGE(D124:D128)</f>
        <v>1.1337933333333334</v>
      </c>
      <c r="E129" s="32">
        <f t="shared" si="24"/>
        <v>1.1337933333333334</v>
      </c>
      <c r="F129" s="32">
        <f t="shared" si="24"/>
        <v>2.0853333333333333</v>
      </c>
      <c r="G129" s="32">
        <f t="shared" si="24"/>
        <v>0.82934888888888891</v>
      </c>
      <c r="H129" s="32">
        <f t="shared" si="24"/>
        <v>0.66682000000000008</v>
      </c>
      <c r="I129" s="32">
        <f t="shared" si="24"/>
        <v>7.1111111111111097E-2</v>
      </c>
      <c r="J129" s="32">
        <f t="shared" si="24"/>
        <v>0</v>
      </c>
      <c r="K129" s="32">
        <f t="shared" si="24"/>
        <v>7.3333333333333334E-2</v>
      </c>
      <c r="L129" s="32">
        <f t="shared" si="24"/>
        <v>0.22015333333333334</v>
      </c>
      <c r="M129" s="32">
        <f t="shared" si="24"/>
        <v>0.58252888888888887</v>
      </c>
      <c r="N129" s="32">
        <f t="shared" si="24"/>
        <v>0.29126444444444444</v>
      </c>
      <c r="O129" s="32">
        <f t="shared" si="24"/>
        <v>0.75586222222222221</v>
      </c>
    </row>
    <row r="130" spans="2:15" ht="15.75" customHeight="1" x14ac:dyDescent="0.25"/>
    <row r="131" spans="2:15" ht="15.75" customHeight="1" x14ac:dyDescent="0.25">
      <c r="B131" s="96" t="s">
        <v>143</v>
      </c>
      <c r="C131" s="97"/>
      <c r="D131" s="98"/>
      <c r="E131" s="24"/>
      <c r="F131" s="24"/>
      <c r="G131" s="24"/>
      <c r="H131" s="107" t="s">
        <v>144</v>
      </c>
      <c r="I131" s="107"/>
      <c r="J131" s="107"/>
      <c r="K131" s="107"/>
      <c r="L131" s="107"/>
      <c r="M131" s="107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29" t="s">
        <v>171</v>
      </c>
      <c r="C133" s="89">
        <v>3</v>
      </c>
      <c r="D133" s="89">
        <v>2</v>
      </c>
      <c r="H133" s="106" t="s">
        <v>171</v>
      </c>
      <c r="I133" s="106"/>
      <c r="J133" s="106"/>
      <c r="K133" s="106"/>
      <c r="L133" s="35">
        <f t="shared" ref="L133:M133" si="25">C133/3*$C124</f>
        <v>1.3</v>
      </c>
      <c r="M133" s="35">
        <f t="shared" si="25"/>
        <v>0.8666666666666667</v>
      </c>
    </row>
    <row r="134" spans="2:15" ht="15.75" customHeight="1" x14ac:dyDescent="0.25">
      <c r="B134" s="29" t="s">
        <v>172</v>
      </c>
      <c r="C134" s="89">
        <v>3</v>
      </c>
      <c r="D134" s="89">
        <v>2</v>
      </c>
      <c r="H134" s="106" t="s">
        <v>172</v>
      </c>
      <c r="I134" s="106"/>
      <c r="J134" s="106"/>
      <c r="K134" s="106"/>
      <c r="L134" s="35">
        <f t="shared" ref="L134:M134" si="26">C134/3*$C125</f>
        <v>1.1000000000000001</v>
      </c>
      <c r="M134" s="35">
        <f t="shared" si="26"/>
        <v>0.73333333333333339</v>
      </c>
    </row>
    <row r="135" spans="2:15" ht="15.75" customHeight="1" x14ac:dyDescent="0.25">
      <c r="B135" s="29" t="s">
        <v>173</v>
      </c>
      <c r="C135" s="89">
        <v>3</v>
      </c>
      <c r="D135" s="89">
        <v>2</v>
      </c>
      <c r="H135" s="106" t="s">
        <v>173</v>
      </c>
      <c r="I135" s="106"/>
      <c r="J135" s="106"/>
      <c r="K135" s="106"/>
      <c r="L135" s="35">
        <f t="shared" ref="L135:M135" si="27">C135/3*$C126</f>
        <v>1.1000000000000001</v>
      </c>
      <c r="M135" s="35">
        <f t="shared" si="27"/>
        <v>0.73333333333333339</v>
      </c>
    </row>
    <row r="136" spans="2:15" ht="15.75" customHeight="1" x14ac:dyDescent="0.25">
      <c r="B136" s="29" t="s">
        <v>174</v>
      </c>
      <c r="C136" s="89">
        <v>3</v>
      </c>
      <c r="D136" s="89">
        <v>2</v>
      </c>
      <c r="H136" s="106" t="s">
        <v>174</v>
      </c>
      <c r="I136" s="106"/>
      <c r="J136" s="106"/>
      <c r="K136" s="106"/>
      <c r="L136" s="35">
        <f t="shared" ref="L136:M136" si="28">C136/3*$C127</f>
        <v>1.1023000000000001</v>
      </c>
      <c r="M136" s="35">
        <f t="shared" si="28"/>
        <v>0.73486666666666667</v>
      </c>
    </row>
    <row r="137" spans="2:15" ht="15.75" customHeight="1" x14ac:dyDescent="0.25">
      <c r="B137" s="29" t="s">
        <v>175</v>
      </c>
      <c r="C137" s="89">
        <v>3</v>
      </c>
      <c r="D137" s="89">
        <v>3</v>
      </c>
      <c r="H137" s="106" t="s">
        <v>175</v>
      </c>
      <c r="I137" s="106"/>
      <c r="J137" s="106"/>
      <c r="K137" s="106"/>
      <c r="L137" s="35">
        <f t="shared" ref="L137:M137" si="29">C137/3*$C128</f>
        <v>1.0666666666666667</v>
      </c>
      <c r="M137" s="35">
        <f t="shared" si="29"/>
        <v>1.0666666666666667</v>
      </c>
    </row>
    <row r="138" spans="2:15" ht="15.75" customHeight="1" x14ac:dyDescent="0.25">
      <c r="B138" s="29" t="s">
        <v>170</v>
      </c>
      <c r="C138" s="30">
        <f t="shared" ref="C138:D138" si="30">SUM(C133:C137)/5</f>
        <v>3</v>
      </c>
      <c r="D138" s="30">
        <f t="shared" si="30"/>
        <v>2.2000000000000002</v>
      </c>
      <c r="F138" s="33"/>
      <c r="H138" s="106" t="s">
        <v>170</v>
      </c>
      <c r="I138" s="106"/>
      <c r="J138" s="106"/>
      <c r="K138" s="106"/>
      <c r="L138" s="36">
        <f t="shared" ref="L138:M138" si="31">SUM(L133:L137)/5</f>
        <v>1.1337933333333334</v>
      </c>
      <c r="M138" s="36">
        <f t="shared" si="31"/>
        <v>0.82697333333333334</v>
      </c>
    </row>
    <row r="139" spans="2:15" ht="15.75" customHeight="1" x14ac:dyDescent="0.25">
      <c r="B139" s="28"/>
      <c r="C139" s="37"/>
      <c r="D139" s="37"/>
      <c r="F139" s="33"/>
      <c r="J139" s="38"/>
      <c r="K139" s="39"/>
      <c r="L139" s="40"/>
      <c r="M139" s="40"/>
    </row>
    <row r="140" spans="2:15" ht="15.75" customHeight="1" x14ac:dyDescent="0.25">
      <c r="B140" s="28"/>
      <c r="C140" s="37"/>
      <c r="D140" s="37"/>
      <c r="F140" s="33"/>
      <c r="J140" s="38"/>
      <c r="K140" s="39"/>
      <c r="L140" s="40"/>
      <c r="M140" s="40"/>
    </row>
    <row r="141" spans="2:15" ht="15.75" customHeight="1" x14ac:dyDescent="0.25">
      <c r="D141" s="14"/>
      <c r="E141" s="14"/>
      <c r="F141" s="14"/>
      <c r="G141" s="14"/>
      <c r="L141" s="33"/>
    </row>
    <row r="142" spans="2:15" ht="15.75" customHeight="1" x14ac:dyDescent="0.25">
      <c r="K142" s="108" t="s">
        <v>147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C1001"/>
  <sheetViews>
    <sheetView topLeftCell="A94" workbookViewId="0">
      <selection activeCell="W101" sqref="W101"/>
    </sheetView>
  </sheetViews>
  <sheetFormatPr defaultColWidth="12.5546875" defaultRowHeight="15" customHeight="1" x14ac:dyDescent="0.25"/>
  <cols>
    <col min="1" max="1" width="6.6640625" style="7" customWidth="1"/>
    <col min="2" max="2" width="23.4414062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6" ht="15.75" customHeight="1" x14ac:dyDescent="0.25"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96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14" t="s">
        <v>152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15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16" t="s">
        <v>26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6" ht="15.75" customHeight="1" x14ac:dyDescent="0.25">
      <c r="A12" s="11" t="s">
        <v>27</v>
      </c>
      <c r="B12" s="47">
        <v>331645</v>
      </c>
      <c r="C12" s="90">
        <v>2</v>
      </c>
      <c r="D12" s="90">
        <v>2</v>
      </c>
      <c r="E12" s="92">
        <v>3</v>
      </c>
      <c r="F12" s="92">
        <v>1</v>
      </c>
      <c r="G12" s="94">
        <v>7</v>
      </c>
      <c r="H12" s="94">
        <v>6</v>
      </c>
      <c r="I12" s="94">
        <v>5</v>
      </c>
      <c r="J12" s="94">
        <v>1</v>
      </c>
      <c r="K12" s="94" t="s">
        <v>194</v>
      </c>
      <c r="L12" s="80">
        <v>8</v>
      </c>
      <c r="M12" s="81">
        <v>7</v>
      </c>
      <c r="N12" s="95">
        <v>29</v>
      </c>
      <c r="P12" s="12"/>
    </row>
    <row r="13" spans="1:16" ht="15.75" customHeight="1" x14ac:dyDescent="0.25">
      <c r="A13" s="11" t="s">
        <v>28</v>
      </c>
      <c r="B13" s="47">
        <v>331646</v>
      </c>
      <c r="C13" s="90">
        <v>2</v>
      </c>
      <c r="D13" s="90">
        <v>4</v>
      </c>
      <c r="E13" s="92">
        <v>4</v>
      </c>
      <c r="F13" s="92">
        <v>1</v>
      </c>
      <c r="G13" s="94">
        <v>14</v>
      </c>
      <c r="H13" s="94">
        <v>13</v>
      </c>
      <c r="I13" s="94">
        <v>12</v>
      </c>
      <c r="J13" s="94" t="s">
        <v>194</v>
      </c>
      <c r="K13" s="94" t="s">
        <v>194</v>
      </c>
      <c r="L13" s="80">
        <v>8</v>
      </c>
      <c r="M13" s="81">
        <v>7</v>
      </c>
      <c r="N13" s="95">
        <v>46</v>
      </c>
      <c r="P13" s="12"/>
    </row>
    <row r="14" spans="1:16" ht="15.75" customHeight="1" x14ac:dyDescent="0.25">
      <c r="A14" s="11" t="s">
        <v>29</v>
      </c>
      <c r="B14" s="47">
        <v>331647</v>
      </c>
      <c r="C14" s="90">
        <v>7</v>
      </c>
      <c r="D14" s="90">
        <v>7</v>
      </c>
      <c r="E14" s="92">
        <v>3</v>
      </c>
      <c r="F14" s="92">
        <v>2</v>
      </c>
      <c r="G14" s="94">
        <v>1</v>
      </c>
      <c r="H14" s="94">
        <v>1</v>
      </c>
      <c r="I14" s="94" t="s">
        <v>194</v>
      </c>
      <c r="J14" s="94" t="s">
        <v>194</v>
      </c>
      <c r="K14" s="94" t="s">
        <v>194</v>
      </c>
      <c r="L14" s="80">
        <v>8</v>
      </c>
      <c r="M14" s="81">
        <v>7</v>
      </c>
      <c r="N14" s="95">
        <v>19</v>
      </c>
      <c r="P14" s="12"/>
    </row>
    <row r="15" spans="1:16" ht="15.75" customHeight="1" x14ac:dyDescent="0.25">
      <c r="A15" s="11" t="s">
        <v>30</v>
      </c>
      <c r="B15" s="47">
        <v>331648</v>
      </c>
      <c r="C15" s="90">
        <v>3</v>
      </c>
      <c r="D15" s="90">
        <v>4</v>
      </c>
      <c r="E15" s="92">
        <v>6</v>
      </c>
      <c r="F15" s="92">
        <v>3</v>
      </c>
      <c r="G15" s="94">
        <v>3</v>
      </c>
      <c r="H15" s="94">
        <v>8</v>
      </c>
      <c r="I15" s="94">
        <v>5</v>
      </c>
      <c r="J15" s="94">
        <v>9</v>
      </c>
      <c r="K15" s="94">
        <v>2</v>
      </c>
      <c r="L15" s="80">
        <v>8</v>
      </c>
      <c r="M15" s="81">
        <v>7</v>
      </c>
      <c r="N15" s="95">
        <v>45</v>
      </c>
      <c r="P15" s="12"/>
    </row>
    <row r="16" spans="1:16" ht="15.75" customHeight="1" x14ac:dyDescent="0.25">
      <c r="A16" s="11" t="s">
        <v>31</v>
      </c>
      <c r="B16" s="47">
        <v>331649</v>
      </c>
      <c r="C16" s="90">
        <v>2</v>
      </c>
      <c r="D16" s="90">
        <v>2</v>
      </c>
      <c r="E16" s="92">
        <v>5</v>
      </c>
      <c r="F16" s="92">
        <v>6</v>
      </c>
      <c r="G16" s="94">
        <v>3</v>
      </c>
      <c r="H16" s="94">
        <v>4</v>
      </c>
      <c r="I16" s="94">
        <v>1</v>
      </c>
      <c r="J16" s="94" t="s">
        <v>194</v>
      </c>
      <c r="K16" s="94" t="s">
        <v>194</v>
      </c>
      <c r="L16" s="80">
        <v>8</v>
      </c>
      <c r="M16" s="81">
        <v>7</v>
      </c>
      <c r="N16" s="95">
        <v>32</v>
      </c>
      <c r="P16" s="12"/>
    </row>
    <row r="17" spans="1:16" ht="15.75" customHeight="1" x14ac:dyDescent="0.25">
      <c r="A17" s="11" t="s">
        <v>32</v>
      </c>
      <c r="B17" s="47">
        <v>331650</v>
      </c>
      <c r="C17" s="90">
        <v>3</v>
      </c>
      <c r="D17" s="90">
        <v>6</v>
      </c>
      <c r="E17" s="92">
        <v>9</v>
      </c>
      <c r="F17" s="92">
        <v>1</v>
      </c>
      <c r="G17" s="94">
        <v>14</v>
      </c>
      <c r="H17" s="94">
        <v>12</v>
      </c>
      <c r="I17" s="94">
        <v>1</v>
      </c>
      <c r="J17" s="94">
        <v>6</v>
      </c>
      <c r="K17" s="94">
        <v>7</v>
      </c>
      <c r="L17" s="80">
        <v>8</v>
      </c>
      <c r="M17" s="81">
        <v>7</v>
      </c>
      <c r="N17" s="95">
        <v>41</v>
      </c>
      <c r="P17" s="12"/>
    </row>
    <row r="18" spans="1:16" ht="15.75" customHeight="1" x14ac:dyDescent="0.25">
      <c r="A18" s="11" t="s">
        <v>33</v>
      </c>
      <c r="B18" s="47">
        <v>331651</v>
      </c>
      <c r="C18" s="90">
        <v>8</v>
      </c>
      <c r="D18" s="90">
        <v>5</v>
      </c>
      <c r="E18" s="92">
        <v>6</v>
      </c>
      <c r="F18" s="92">
        <v>3</v>
      </c>
      <c r="G18" s="94">
        <v>2</v>
      </c>
      <c r="H18" s="94">
        <v>2</v>
      </c>
      <c r="I18" s="94">
        <v>7</v>
      </c>
      <c r="J18" s="94">
        <v>1</v>
      </c>
      <c r="K18" s="94" t="s">
        <v>194</v>
      </c>
      <c r="L18" s="80">
        <v>8</v>
      </c>
      <c r="M18" s="81">
        <v>7</v>
      </c>
      <c r="N18" s="95">
        <v>30</v>
      </c>
      <c r="P18" s="12"/>
    </row>
    <row r="19" spans="1:16" ht="15.75" customHeight="1" x14ac:dyDescent="0.25">
      <c r="A19" s="11" t="s">
        <v>34</v>
      </c>
      <c r="B19" s="47">
        <v>331652</v>
      </c>
      <c r="C19" s="90">
        <v>7</v>
      </c>
      <c r="D19" s="90">
        <v>6</v>
      </c>
      <c r="E19" s="92">
        <v>2</v>
      </c>
      <c r="F19" s="92">
        <v>3</v>
      </c>
      <c r="G19" s="94" t="s">
        <v>150</v>
      </c>
      <c r="H19" s="94" t="s">
        <v>150</v>
      </c>
      <c r="I19" s="94" t="s">
        <v>150</v>
      </c>
      <c r="J19" s="94" t="s">
        <v>150</v>
      </c>
      <c r="K19" s="94" t="s">
        <v>150</v>
      </c>
      <c r="L19" s="80">
        <v>8</v>
      </c>
      <c r="M19" s="81">
        <v>7</v>
      </c>
      <c r="N19" s="95">
        <v>35</v>
      </c>
      <c r="P19" s="12"/>
    </row>
    <row r="20" spans="1:16" ht="15.75" customHeight="1" x14ac:dyDescent="0.25">
      <c r="A20" s="11" t="s">
        <v>35</v>
      </c>
      <c r="B20" s="47">
        <v>331653</v>
      </c>
      <c r="C20" s="90">
        <v>7</v>
      </c>
      <c r="D20" s="90">
        <v>7</v>
      </c>
      <c r="E20" s="92">
        <v>1</v>
      </c>
      <c r="F20" s="92">
        <v>9</v>
      </c>
      <c r="G20" s="94">
        <v>14</v>
      </c>
      <c r="H20" s="94">
        <v>14</v>
      </c>
      <c r="I20" s="94">
        <v>12</v>
      </c>
      <c r="J20" s="94">
        <v>14</v>
      </c>
      <c r="K20" s="94">
        <v>13</v>
      </c>
      <c r="L20" s="80">
        <v>8</v>
      </c>
      <c r="M20" s="81">
        <v>7</v>
      </c>
      <c r="N20" s="95">
        <v>45</v>
      </c>
      <c r="P20" s="12"/>
    </row>
    <row r="21" spans="1:16" ht="15.75" customHeight="1" x14ac:dyDescent="0.25">
      <c r="A21" s="11" t="s">
        <v>36</v>
      </c>
      <c r="B21" s="47">
        <v>331654</v>
      </c>
      <c r="C21" s="90">
        <v>6</v>
      </c>
      <c r="D21" s="90">
        <v>4</v>
      </c>
      <c r="E21" s="92">
        <v>5</v>
      </c>
      <c r="F21" s="92">
        <v>1</v>
      </c>
      <c r="G21" s="94">
        <v>9</v>
      </c>
      <c r="H21" s="94">
        <v>11</v>
      </c>
      <c r="I21" s="94">
        <v>6</v>
      </c>
      <c r="J21" s="94" t="s">
        <v>194</v>
      </c>
      <c r="K21" s="94" t="s">
        <v>194</v>
      </c>
      <c r="L21" s="80">
        <v>8</v>
      </c>
      <c r="M21" s="81">
        <v>7</v>
      </c>
      <c r="N21" s="95">
        <v>42</v>
      </c>
      <c r="P21" s="12"/>
    </row>
    <row r="22" spans="1:16" ht="15.75" customHeight="1" x14ac:dyDescent="0.25">
      <c r="A22" s="11" t="s">
        <v>37</v>
      </c>
      <c r="B22" s="47">
        <v>331655</v>
      </c>
      <c r="C22" s="90">
        <v>8</v>
      </c>
      <c r="D22" s="90">
        <v>6</v>
      </c>
      <c r="E22" s="92">
        <v>5</v>
      </c>
      <c r="F22" s="92">
        <v>7</v>
      </c>
      <c r="G22" s="94">
        <v>5</v>
      </c>
      <c r="H22" s="94">
        <v>11</v>
      </c>
      <c r="I22" s="94">
        <v>11</v>
      </c>
      <c r="J22" s="94">
        <v>5</v>
      </c>
      <c r="K22" s="94" t="s">
        <v>194</v>
      </c>
      <c r="L22" s="80">
        <v>8</v>
      </c>
      <c r="M22" s="81">
        <v>7</v>
      </c>
      <c r="N22" s="95">
        <v>33</v>
      </c>
      <c r="P22" s="12"/>
    </row>
    <row r="23" spans="1:16" ht="15.75" customHeight="1" x14ac:dyDescent="0.25">
      <c r="A23" s="11" t="s">
        <v>38</v>
      </c>
      <c r="B23" s="47">
        <v>331656</v>
      </c>
      <c r="C23" s="90">
        <v>9</v>
      </c>
      <c r="D23" s="90">
        <v>6</v>
      </c>
      <c r="E23" s="92">
        <v>1</v>
      </c>
      <c r="F23" s="92">
        <v>1</v>
      </c>
      <c r="G23" s="94">
        <v>6</v>
      </c>
      <c r="H23" s="94">
        <v>12</v>
      </c>
      <c r="I23" s="94">
        <v>7</v>
      </c>
      <c r="J23" s="94">
        <v>12</v>
      </c>
      <c r="K23" s="94">
        <v>3</v>
      </c>
      <c r="L23" s="80">
        <v>8</v>
      </c>
      <c r="M23" s="81">
        <v>7</v>
      </c>
      <c r="N23" s="95">
        <v>47</v>
      </c>
      <c r="P23" s="12"/>
    </row>
    <row r="24" spans="1:16" ht="15.75" customHeight="1" x14ac:dyDescent="0.25">
      <c r="A24" s="11" t="s">
        <v>39</v>
      </c>
      <c r="B24" s="47">
        <v>331657</v>
      </c>
      <c r="C24" s="90">
        <v>7</v>
      </c>
      <c r="D24" s="90">
        <v>7</v>
      </c>
      <c r="E24" s="92">
        <v>6</v>
      </c>
      <c r="F24" s="92">
        <v>8</v>
      </c>
      <c r="G24" s="94">
        <v>1</v>
      </c>
      <c r="H24" s="94">
        <v>7</v>
      </c>
      <c r="I24" s="94">
        <v>5</v>
      </c>
      <c r="J24" s="94">
        <v>2</v>
      </c>
      <c r="K24" s="94" t="s">
        <v>194</v>
      </c>
      <c r="L24" s="80">
        <v>8</v>
      </c>
      <c r="M24" s="81">
        <v>7</v>
      </c>
      <c r="N24" s="95">
        <v>38</v>
      </c>
      <c r="P24" s="12"/>
    </row>
    <row r="25" spans="1:16" ht="15.75" customHeight="1" x14ac:dyDescent="0.25">
      <c r="A25" s="11" t="s">
        <v>40</v>
      </c>
      <c r="B25" s="47">
        <v>331658</v>
      </c>
      <c r="C25" s="90">
        <v>5</v>
      </c>
      <c r="D25" s="90">
        <v>4</v>
      </c>
      <c r="E25" s="92">
        <v>4</v>
      </c>
      <c r="F25" s="92">
        <v>3</v>
      </c>
      <c r="G25" s="94">
        <v>5</v>
      </c>
      <c r="H25" s="94">
        <v>7</v>
      </c>
      <c r="I25" s="94">
        <v>1</v>
      </c>
      <c r="J25" s="94">
        <v>3</v>
      </c>
      <c r="K25" s="94" t="s">
        <v>194</v>
      </c>
      <c r="L25" s="80">
        <v>8</v>
      </c>
      <c r="M25" s="81">
        <v>7</v>
      </c>
      <c r="N25" s="95">
        <v>30</v>
      </c>
      <c r="P25" s="12"/>
    </row>
    <row r="26" spans="1:16" ht="15.75" customHeight="1" x14ac:dyDescent="0.25">
      <c r="A26" s="11" t="s">
        <v>41</v>
      </c>
      <c r="B26" s="47">
        <v>331659</v>
      </c>
      <c r="C26" s="90">
        <v>5</v>
      </c>
      <c r="D26" s="90">
        <v>8</v>
      </c>
      <c r="E26" s="92">
        <v>8</v>
      </c>
      <c r="F26" s="92">
        <v>9</v>
      </c>
      <c r="G26" s="94">
        <v>1</v>
      </c>
      <c r="H26" s="94">
        <v>4</v>
      </c>
      <c r="I26" s="94">
        <v>1</v>
      </c>
      <c r="J26" s="94">
        <v>1</v>
      </c>
      <c r="K26" s="94" t="s">
        <v>194</v>
      </c>
      <c r="L26" s="80">
        <v>8</v>
      </c>
      <c r="M26" s="81">
        <v>7</v>
      </c>
      <c r="N26" s="95">
        <v>41</v>
      </c>
      <c r="P26" s="12"/>
    </row>
    <row r="27" spans="1:16" ht="15.75" customHeight="1" x14ac:dyDescent="0.25">
      <c r="A27" s="11" t="s">
        <v>42</v>
      </c>
      <c r="B27" s="47">
        <v>331660</v>
      </c>
      <c r="C27" s="90">
        <v>1</v>
      </c>
      <c r="D27" s="90">
        <v>2</v>
      </c>
      <c r="E27" s="92">
        <v>3</v>
      </c>
      <c r="F27" s="92">
        <v>3</v>
      </c>
      <c r="G27" s="94">
        <v>8</v>
      </c>
      <c r="H27" s="94">
        <v>8</v>
      </c>
      <c r="I27" s="94" t="s">
        <v>194</v>
      </c>
      <c r="J27" s="94">
        <v>2</v>
      </c>
      <c r="K27" s="94" t="s">
        <v>194</v>
      </c>
      <c r="L27" s="80">
        <v>8</v>
      </c>
      <c r="M27" s="81">
        <v>7</v>
      </c>
      <c r="N27" s="95">
        <v>32</v>
      </c>
      <c r="P27" s="12"/>
    </row>
    <row r="28" spans="1:16" ht="15.75" customHeight="1" x14ac:dyDescent="0.25">
      <c r="A28" s="11" t="s">
        <v>43</v>
      </c>
      <c r="B28" s="47">
        <v>331661</v>
      </c>
      <c r="C28" s="90">
        <v>2</v>
      </c>
      <c r="D28" s="90">
        <v>2</v>
      </c>
      <c r="E28" s="92">
        <v>1</v>
      </c>
      <c r="F28" s="92" t="s">
        <v>194</v>
      </c>
      <c r="G28" s="94">
        <v>2</v>
      </c>
      <c r="H28" s="94" t="s">
        <v>194</v>
      </c>
      <c r="I28" s="94" t="s">
        <v>194</v>
      </c>
      <c r="J28" s="94" t="s">
        <v>194</v>
      </c>
      <c r="K28" s="94" t="s">
        <v>194</v>
      </c>
      <c r="L28" s="80">
        <v>8</v>
      </c>
      <c r="M28" s="81">
        <v>7</v>
      </c>
      <c r="N28" s="95">
        <v>42</v>
      </c>
      <c r="P28" s="12"/>
    </row>
    <row r="29" spans="1:16" ht="15.75" customHeight="1" x14ac:dyDescent="0.25">
      <c r="A29" s="11" t="s">
        <v>44</v>
      </c>
      <c r="B29" s="47">
        <v>331662</v>
      </c>
      <c r="C29" s="90" t="s">
        <v>150</v>
      </c>
      <c r="D29" s="90" t="s">
        <v>150</v>
      </c>
      <c r="E29" s="92">
        <v>3</v>
      </c>
      <c r="F29" s="92">
        <v>5</v>
      </c>
      <c r="G29" s="94">
        <v>2</v>
      </c>
      <c r="H29" s="94" t="s">
        <v>194</v>
      </c>
      <c r="I29" s="94" t="s">
        <v>194</v>
      </c>
      <c r="J29" s="94" t="s">
        <v>194</v>
      </c>
      <c r="K29" s="94" t="s">
        <v>194</v>
      </c>
      <c r="L29" s="80">
        <v>8</v>
      </c>
      <c r="M29" s="81">
        <v>7</v>
      </c>
      <c r="N29" s="95">
        <v>40</v>
      </c>
      <c r="P29" s="12"/>
    </row>
    <row r="30" spans="1:16" ht="15.75" customHeight="1" x14ac:dyDescent="0.25">
      <c r="A30" s="11" t="s">
        <v>45</v>
      </c>
      <c r="B30" s="47">
        <v>331663</v>
      </c>
      <c r="C30" s="90">
        <v>6</v>
      </c>
      <c r="D30" s="90">
        <v>2</v>
      </c>
      <c r="E30" s="92">
        <v>8</v>
      </c>
      <c r="F30" s="92" t="s">
        <v>194</v>
      </c>
      <c r="G30" s="94">
        <v>14</v>
      </c>
      <c r="H30" s="94">
        <v>14</v>
      </c>
      <c r="I30" s="94">
        <v>14</v>
      </c>
      <c r="J30" s="94">
        <v>8</v>
      </c>
      <c r="K30" s="94">
        <v>1</v>
      </c>
      <c r="L30" s="80">
        <v>8</v>
      </c>
      <c r="M30" s="81">
        <v>7</v>
      </c>
      <c r="N30" s="95">
        <v>45</v>
      </c>
      <c r="P30" s="12"/>
    </row>
    <row r="31" spans="1:16" ht="15.75" customHeight="1" x14ac:dyDescent="0.25">
      <c r="A31" s="11" t="s">
        <v>46</v>
      </c>
      <c r="B31" s="47">
        <v>331664</v>
      </c>
      <c r="C31" s="90" t="s">
        <v>194</v>
      </c>
      <c r="D31" s="90">
        <v>3</v>
      </c>
      <c r="E31" s="92">
        <v>5</v>
      </c>
      <c r="F31" s="92" t="s">
        <v>194</v>
      </c>
      <c r="G31" s="94">
        <v>7</v>
      </c>
      <c r="H31" s="94">
        <v>9</v>
      </c>
      <c r="I31" s="94">
        <v>4</v>
      </c>
      <c r="J31" s="94" t="s">
        <v>194</v>
      </c>
      <c r="K31" s="94" t="s">
        <v>194</v>
      </c>
      <c r="L31" s="80">
        <v>8</v>
      </c>
      <c r="M31" s="81">
        <v>7</v>
      </c>
      <c r="N31" s="95">
        <v>27</v>
      </c>
      <c r="P31" s="12"/>
    </row>
    <row r="32" spans="1:16" ht="15.75" customHeight="1" x14ac:dyDescent="0.25">
      <c r="A32" s="11" t="s">
        <v>47</v>
      </c>
      <c r="B32" s="47">
        <v>331665</v>
      </c>
      <c r="C32" s="90">
        <v>9</v>
      </c>
      <c r="D32" s="90">
        <v>4</v>
      </c>
      <c r="E32" s="92">
        <v>9</v>
      </c>
      <c r="F32" s="92">
        <v>7</v>
      </c>
      <c r="G32" s="94">
        <v>4</v>
      </c>
      <c r="H32" s="94">
        <v>9</v>
      </c>
      <c r="I32" s="94">
        <v>2</v>
      </c>
      <c r="J32" s="94">
        <v>2</v>
      </c>
      <c r="K32" s="94">
        <v>1</v>
      </c>
      <c r="L32" s="80">
        <v>8</v>
      </c>
      <c r="M32" s="81">
        <v>7</v>
      </c>
      <c r="N32" s="95">
        <v>42</v>
      </c>
      <c r="P32" s="12"/>
    </row>
    <row r="33" spans="1:16" ht="15.75" customHeight="1" x14ac:dyDescent="0.25">
      <c r="A33" s="11" t="s">
        <v>48</v>
      </c>
      <c r="B33" s="47">
        <v>331666</v>
      </c>
      <c r="C33" s="90">
        <v>4</v>
      </c>
      <c r="D33" s="90">
        <v>2</v>
      </c>
      <c r="E33" s="92">
        <v>6</v>
      </c>
      <c r="F33" s="92">
        <v>4</v>
      </c>
      <c r="G33" s="94">
        <v>5</v>
      </c>
      <c r="H33" s="94">
        <v>3</v>
      </c>
      <c r="I33" s="94">
        <v>6</v>
      </c>
      <c r="J33" s="94">
        <v>2</v>
      </c>
      <c r="K33" s="94" t="s">
        <v>194</v>
      </c>
      <c r="L33" s="80">
        <v>8</v>
      </c>
      <c r="M33" s="81">
        <v>7</v>
      </c>
      <c r="N33" s="95">
        <v>42</v>
      </c>
      <c r="P33" s="12"/>
    </row>
    <row r="34" spans="1:16" ht="15.75" customHeight="1" x14ac:dyDescent="0.25">
      <c r="A34" s="11" t="s">
        <v>49</v>
      </c>
      <c r="B34" s="47">
        <v>331667</v>
      </c>
      <c r="C34" s="90">
        <v>9</v>
      </c>
      <c r="D34" s="90">
        <v>4</v>
      </c>
      <c r="E34" s="92">
        <v>6</v>
      </c>
      <c r="F34" s="92">
        <v>8</v>
      </c>
      <c r="G34" s="94">
        <v>5</v>
      </c>
      <c r="H34" s="94">
        <v>1</v>
      </c>
      <c r="I34" s="94">
        <v>1</v>
      </c>
      <c r="J34" s="94">
        <v>3</v>
      </c>
      <c r="K34" s="94" t="s">
        <v>194</v>
      </c>
      <c r="L34" s="80">
        <v>8</v>
      </c>
      <c r="M34" s="81">
        <v>7</v>
      </c>
      <c r="N34" s="95">
        <v>38</v>
      </c>
      <c r="P34" s="12"/>
    </row>
    <row r="35" spans="1:16" ht="15.75" customHeight="1" x14ac:dyDescent="0.25">
      <c r="A35" s="11" t="s">
        <v>50</v>
      </c>
      <c r="B35" s="47">
        <v>331668</v>
      </c>
      <c r="C35" s="90">
        <v>3</v>
      </c>
      <c r="D35" s="90">
        <v>4</v>
      </c>
      <c r="E35" s="92">
        <v>3</v>
      </c>
      <c r="F35" s="92">
        <v>3</v>
      </c>
      <c r="G35" s="94">
        <v>1</v>
      </c>
      <c r="H35" s="94">
        <v>3</v>
      </c>
      <c r="I35" s="94">
        <v>1</v>
      </c>
      <c r="J35" s="94">
        <v>1</v>
      </c>
      <c r="K35" s="94">
        <v>1</v>
      </c>
      <c r="L35" s="80">
        <v>8</v>
      </c>
      <c r="M35" s="81">
        <v>7</v>
      </c>
      <c r="N35" s="95">
        <v>40</v>
      </c>
      <c r="P35" s="12"/>
    </row>
    <row r="36" spans="1:16" ht="15.75" customHeight="1" x14ac:dyDescent="0.25">
      <c r="A36" s="11" t="s">
        <v>51</v>
      </c>
      <c r="B36" s="47">
        <v>331669</v>
      </c>
      <c r="C36" s="90">
        <v>3</v>
      </c>
      <c r="D36" s="90">
        <v>1</v>
      </c>
      <c r="E36" s="92" t="s">
        <v>194</v>
      </c>
      <c r="F36" s="92">
        <v>2</v>
      </c>
      <c r="G36" s="94">
        <v>1</v>
      </c>
      <c r="H36" s="94" t="s">
        <v>194</v>
      </c>
      <c r="I36" s="94" t="s">
        <v>194</v>
      </c>
      <c r="J36" s="94" t="s">
        <v>194</v>
      </c>
      <c r="K36" s="94" t="s">
        <v>194</v>
      </c>
      <c r="L36" s="80">
        <v>8</v>
      </c>
      <c r="M36" s="81">
        <v>7</v>
      </c>
      <c r="N36" s="95">
        <v>33</v>
      </c>
      <c r="P36" s="12"/>
    </row>
    <row r="37" spans="1:16" ht="15.75" customHeight="1" x14ac:dyDescent="0.25">
      <c r="A37" s="11" t="s">
        <v>52</v>
      </c>
      <c r="B37" s="47">
        <v>331670</v>
      </c>
      <c r="C37" s="90">
        <v>4</v>
      </c>
      <c r="D37" s="90" t="s">
        <v>194</v>
      </c>
      <c r="E37" s="92">
        <v>3</v>
      </c>
      <c r="F37" s="92">
        <v>2</v>
      </c>
      <c r="G37" s="94">
        <v>3</v>
      </c>
      <c r="H37" s="94">
        <v>5</v>
      </c>
      <c r="I37" s="94">
        <v>1</v>
      </c>
      <c r="J37" s="94" t="s">
        <v>194</v>
      </c>
      <c r="K37" s="94" t="s">
        <v>194</v>
      </c>
      <c r="L37" s="80">
        <v>8</v>
      </c>
      <c r="M37" s="81">
        <v>7</v>
      </c>
      <c r="N37" s="95">
        <v>26</v>
      </c>
      <c r="P37" s="12"/>
    </row>
    <row r="38" spans="1:16" ht="15.75" customHeight="1" x14ac:dyDescent="0.25">
      <c r="A38" s="11" t="s">
        <v>53</v>
      </c>
      <c r="B38" s="47">
        <v>331671</v>
      </c>
      <c r="C38" s="90">
        <v>2</v>
      </c>
      <c r="D38" s="90">
        <v>3</v>
      </c>
      <c r="E38" s="92">
        <v>5</v>
      </c>
      <c r="F38" s="92">
        <v>4</v>
      </c>
      <c r="G38" s="94">
        <v>4</v>
      </c>
      <c r="H38" s="94">
        <v>4</v>
      </c>
      <c r="I38" s="94">
        <v>2</v>
      </c>
      <c r="J38" s="94">
        <v>5</v>
      </c>
      <c r="K38" s="94">
        <v>1</v>
      </c>
      <c r="L38" s="80">
        <v>8</v>
      </c>
      <c r="M38" s="81">
        <v>7</v>
      </c>
      <c r="N38" s="95">
        <v>44</v>
      </c>
      <c r="P38" s="12"/>
    </row>
    <row r="39" spans="1:16" ht="15.75" customHeight="1" x14ac:dyDescent="0.25">
      <c r="A39" s="11" t="s">
        <v>54</v>
      </c>
      <c r="B39" s="47">
        <v>331672</v>
      </c>
      <c r="C39" s="90">
        <v>7</v>
      </c>
      <c r="D39" s="90">
        <v>4</v>
      </c>
      <c r="E39" s="92">
        <v>7</v>
      </c>
      <c r="F39" s="92">
        <v>7</v>
      </c>
      <c r="G39" s="94">
        <v>1</v>
      </c>
      <c r="H39" s="94">
        <v>14</v>
      </c>
      <c r="I39" s="94">
        <v>7</v>
      </c>
      <c r="J39" s="94">
        <v>14</v>
      </c>
      <c r="K39" s="94">
        <v>6</v>
      </c>
      <c r="L39" s="80">
        <v>8</v>
      </c>
      <c r="M39" s="81">
        <v>7</v>
      </c>
      <c r="N39" s="95">
        <v>46</v>
      </c>
      <c r="P39" s="12"/>
    </row>
    <row r="40" spans="1:16" ht="15.75" customHeight="1" x14ac:dyDescent="0.25">
      <c r="A40" s="11" t="s">
        <v>55</v>
      </c>
      <c r="B40" s="47">
        <v>331673</v>
      </c>
      <c r="C40" s="90">
        <v>1</v>
      </c>
      <c r="D40" s="90">
        <v>1</v>
      </c>
      <c r="E40" s="92">
        <v>7</v>
      </c>
      <c r="F40" s="92">
        <v>1</v>
      </c>
      <c r="G40" s="94">
        <v>1</v>
      </c>
      <c r="H40" s="94">
        <v>4</v>
      </c>
      <c r="I40" s="94">
        <v>3</v>
      </c>
      <c r="J40" s="94">
        <v>2</v>
      </c>
      <c r="K40" s="94">
        <v>1</v>
      </c>
      <c r="L40" s="80">
        <v>8</v>
      </c>
      <c r="M40" s="81">
        <v>7</v>
      </c>
      <c r="N40" s="95">
        <v>30</v>
      </c>
      <c r="P40" s="13"/>
    </row>
    <row r="41" spans="1:16" ht="15.75" customHeight="1" x14ac:dyDescent="0.25">
      <c r="A41" s="11" t="s">
        <v>56</v>
      </c>
      <c r="B41" s="47">
        <v>331674</v>
      </c>
      <c r="C41" s="90">
        <v>5</v>
      </c>
      <c r="D41" s="90">
        <v>5</v>
      </c>
      <c r="E41" s="92">
        <v>8</v>
      </c>
      <c r="F41" s="92">
        <v>5</v>
      </c>
      <c r="G41" s="94" t="s">
        <v>150</v>
      </c>
      <c r="H41" s="94" t="s">
        <v>150</v>
      </c>
      <c r="I41" s="94" t="s">
        <v>150</v>
      </c>
      <c r="J41" s="94" t="s">
        <v>150</v>
      </c>
      <c r="K41" s="94" t="s">
        <v>150</v>
      </c>
      <c r="L41" s="80">
        <v>8</v>
      </c>
      <c r="M41" s="81">
        <v>7</v>
      </c>
      <c r="N41" s="95">
        <v>12</v>
      </c>
      <c r="P41" s="13"/>
    </row>
    <row r="42" spans="1:16" ht="15.75" customHeight="1" x14ac:dyDescent="0.25">
      <c r="A42" s="11" t="s">
        <v>57</v>
      </c>
      <c r="B42" s="47">
        <v>331675</v>
      </c>
      <c r="C42" s="90">
        <v>7</v>
      </c>
      <c r="D42" s="90">
        <v>5</v>
      </c>
      <c r="E42" s="92" t="s">
        <v>150</v>
      </c>
      <c r="F42" s="92" t="s">
        <v>150</v>
      </c>
      <c r="G42" s="94" t="s">
        <v>150</v>
      </c>
      <c r="H42" s="94" t="s">
        <v>150</v>
      </c>
      <c r="I42" s="94" t="s">
        <v>150</v>
      </c>
      <c r="J42" s="94" t="s">
        <v>150</v>
      </c>
      <c r="K42" s="94" t="s">
        <v>150</v>
      </c>
      <c r="L42" s="80">
        <v>8</v>
      </c>
      <c r="M42" s="81">
        <v>7</v>
      </c>
      <c r="N42" s="95">
        <v>42</v>
      </c>
      <c r="P42" s="13"/>
    </row>
    <row r="43" spans="1:16" ht="15.75" customHeight="1" x14ac:dyDescent="0.25">
      <c r="A43" s="11" t="s">
        <v>58</v>
      </c>
      <c r="B43" s="47">
        <v>331676</v>
      </c>
      <c r="C43" s="90">
        <v>2</v>
      </c>
      <c r="D43" s="90">
        <v>2</v>
      </c>
      <c r="E43" s="92">
        <v>1</v>
      </c>
      <c r="F43" s="92">
        <v>4</v>
      </c>
      <c r="G43" s="94">
        <v>7</v>
      </c>
      <c r="H43" s="94">
        <v>5</v>
      </c>
      <c r="I43" s="94">
        <v>4</v>
      </c>
      <c r="J43" s="94">
        <v>1</v>
      </c>
      <c r="K43" s="94">
        <v>3</v>
      </c>
      <c r="L43" s="80">
        <v>8</v>
      </c>
      <c r="M43" s="81">
        <v>7</v>
      </c>
      <c r="N43" s="95">
        <v>37</v>
      </c>
      <c r="P43" s="13"/>
    </row>
    <row r="44" spans="1:16" ht="15.75" customHeight="1" x14ac:dyDescent="0.25">
      <c r="A44" s="11" t="s">
        <v>59</v>
      </c>
      <c r="B44" s="47">
        <v>331677</v>
      </c>
      <c r="C44" s="91">
        <v>8</v>
      </c>
      <c r="D44" s="91">
        <v>5</v>
      </c>
      <c r="E44" s="93" t="s">
        <v>150</v>
      </c>
      <c r="F44" s="93" t="s">
        <v>150</v>
      </c>
      <c r="G44" s="94">
        <v>2</v>
      </c>
      <c r="H44" s="94" t="s">
        <v>194</v>
      </c>
      <c r="I44" s="94" t="s">
        <v>194</v>
      </c>
      <c r="J44" s="94" t="s">
        <v>194</v>
      </c>
      <c r="K44" s="94" t="s">
        <v>194</v>
      </c>
      <c r="L44" s="80">
        <v>8</v>
      </c>
      <c r="M44" s="81">
        <v>7</v>
      </c>
      <c r="N44" s="95">
        <v>35</v>
      </c>
      <c r="P44" s="13"/>
    </row>
    <row r="45" spans="1:16" ht="15.75" customHeight="1" x14ac:dyDescent="0.25">
      <c r="A45" s="11" t="s">
        <v>60</v>
      </c>
      <c r="B45" s="47">
        <v>331678</v>
      </c>
      <c r="C45" s="90">
        <v>7</v>
      </c>
      <c r="D45" s="90">
        <v>4</v>
      </c>
      <c r="E45" s="92">
        <v>7</v>
      </c>
      <c r="F45" s="92">
        <v>1</v>
      </c>
      <c r="G45" s="94">
        <v>3</v>
      </c>
      <c r="H45" s="94" t="s">
        <v>194</v>
      </c>
      <c r="I45" s="94" t="s">
        <v>194</v>
      </c>
      <c r="J45" s="94" t="s">
        <v>194</v>
      </c>
      <c r="K45" s="94" t="s">
        <v>194</v>
      </c>
      <c r="L45" s="80">
        <v>8</v>
      </c>
      <c r="M45" s="81">
        <v>7</v>
      </c>
      <c r="N45" s="95">
        <v>25</v>
      </c>
      <c r="P45" s="13"/>
    </row>
    <row r="46" spans="1:16" ht="15.75" customHeight="1" x14ac:dyDescent="0.25">
      <c r="A46" s="11" t="s">
        <v>61</v>
      </c>
      <c r="B46" s="47">
        <v>331679</v>
      </c>
      <c r="C46" s="90">
        <v>7</v>
      </c>
      <c r="D46" s="90">
        <v>4</v>
      </c>
      <c r="E46" s="92">
        <v>7</v>
      </c>
      <c r="F46" s="92">
        <v>1</v>
      </c>
      <c r="G46" s="94">
        <v>12</v>
      </c>
      <c r="H46" s="94">
        <v>5</v>
      </c>
      <c r="I46" s="94">
        <v>5</v>
      </c>
      <c r="J46" s="94">
        <v>4</v>
      </c>
      <c r="K46" s="94">
        <v>1</v>
      </c>
      <c r="L46" s="80">
        <v>8</v>
      </c>
      <c r="M46" s="81">
        <v>7</v>
      </c>
      <c r="N46" s="95">
        <v>49</v>
      </c>
      <c r="P46" s="13"/>
    </row>
    <row r="47" spans="1:16" ht="15.75" customHeight="1" x14ac:dyDescent="0.25">
      <c r="A47" s="11" t="s">
        <v>62</v>
      </c>
      <c r="B47" s="47">
        <v>331680</v>
      </c>
      <c r="C47" s="90">
        <v>2</v>
      </c>
      <c r="D47" s="90">
        <v>5</v>
      </c>
      <c r="E47" s="92">
        <v>6</v>
      </c>
      <c r="F47" s="92">
        <v>5</v>
      </c>
      <c r="G47" s="94">
        <v>3</v>
      </c>
      <c r="H47" s="94">
        <v>3</v>
      </c>
      <c r="I47" s="94">
        <v>2</v>
      </c>
      <c r="J47" s="94">
        <v>4</v>
      </c>
      <c r="K47" s="94">
        <v>2</v>
      </c>
      <c r="L47" s="80">
        <v>8</v>
      </c>
      <c r="M47" s="81">
        <v>7</v>
      </c>
      <c r="N47" s="95">
        <v>32</v>
      </c>
      <c r="P47" s="13"/>
    </row>
    <row r="48" spans="1:16" ht="15.75" customHeight="1" x14ac:dyDescent="0.25">
      <c r="A48" s="11" t="s">
        <v>63</v>
      </c>
      <c r="B48" s="47">
        <v>331681</v>
      </c>
      <c r="C48" s="90">
        <v>8</v>
      </c>
      <c r="D48" s="90">
        <v>4</v>
      </c>
      <c r="E48" s="92">
        <v>9</v>
      </c>
      <c r="F48" s="92">
        <v>7</v>
      </c>
      <c r="G48" s="94">
        <v>3</v>
      </c>
      <c r="H48" s="94">
        <v>4</v>
      </c>
      <c r="I48" s="94">
        <v>2</v>
      </c>
      <c r="J48" s="94">
        <v>1</v>
      </c>
      <c r="K48" s="94" t="s">
        <v>194</v>
      </c>
      <c r="L48" s="80">
        <v>8</v>
      </c>
      <c r="M48" s="81">
        <v>7</v>
      </c>
      <c r="N48" s="95">
        <v>44</v>
      </c>
      <c r="P48" s="13"/>
    </row>
    <row r="49" spans="1:16" ht="15.75" customHeight="1" x14ac:dyDescent="0.25">
      <c r="A49" s="11" t="s">
        <v>64</v>
      </c>
      <c r="B49" s="47">
        <v>331682</v>
      </c>
      <c r="C49" s="90">
        <v>7</v>
      </c>
      <c r="D49" s="90">
        <v>2</v>
      </c>
      <c r="E49" s="92">
        <v>8</v>
      </c>
      <c r="F49" s="92">
        <v>7</v>
      </c>
      <c r="G49" s="94">
        <v>2</v>
      </c>
      <c r="H49" s="94">
        <v>9</v>
      </c>
      <c r="I49" s="94" t="s">
        <v>194</v>
      </c>
      <c r="J49" s="94" t="s">
        <v>194</v>
      </c>
      <c r="K49" s="94" t="s">
        <v>194</v>
      </c>
      <c r="L49" s="80">
        <v>8</v>
      </c>
      <c r="M49" s="81">
        <v>7</v>
      </c>
      <c r="N49" s="95">
        <v>40</v>
      </c>
      <c r="P49" s="13"/>
    </row>
    <row r="50" spans="1:16" ht="15.75" customHeight="1" x14ac:dyDescent="0.25">
      <c r="A50" s="11" t="s">
        <v>65</v>
      </c>
      <c r="B50" s="47">
        <v>331683</v>
      </c>
      <c r="C50" s="90">
        <v>5</v>
      </c>
      <c r="D50" s="90">
        <v>2</v>
      </c>
      <c r="E50" s="92">
        <v>6</v>
      </c>
      <c r="F50" s="92">
        <v>5</v>
      </c>
      <c r="G50" s="94">
        <v>4</v>
      </c>
      <c r="H50" s="94">
        <v>1</v>
      </c>
      <c r="I50" s="94" t="s">
        <v>194</v>
      </c>
      <c r="J50" s="94" t="s">
        <v>194</v>
      </c>
      <c r="K50" s="94" t="s">
        <v>194</v>
      </c>
      <c r="L50" s="80">
        <v>8</v>
      </c>
      <c r="M50" s="81">
        <v>7</v>
      </c>
      <c r="N50" s="95">
        <v>36</v>
      </c>
      <c r="P50" s="13"/>
    </row>
    <row r="51" spans="1:16" ht="15.75" customHeight="1" x14ac:dyDescent="0.25">
      <c r="A51" s="11" t="s">
        <v>66</v>
      </c>
      <c r="B51" s="47">
        <v>331684</v>
      </c>
      <c r="C51" s="90">
        <v>5</v>
      </c>
      <c r="D51" s="90" t="s">
        <v>194</v>
      </c>
      <c r="E51" s="92">
        <v>7</v>
      </c>
      <c r="F51" s="92">
        <v>1</v>
      </c>
      <c r="G51" s="94">
        <v>12</v>
      </c>
      <c r="H51" s="94">
        <v>4</v>
      </c>
      <c r="I51" s="94">
        <v>6</v>
      </c>
      <c r="J51" s="94" t="s">
        <v>194</v>
      </c>
      <c r="K51" s="94" t="s">
        <v>194</v>
      </c>
      <c r="L51" s="80">
        <v>8</v>
      </c>
      <c r="M51" s="81">
        <v>7</v>
      </c>
      <c r="N51" s="95">
        <v>24</v>
      </c>
      <c r="P51" s="13"/>
    </row>
    <row r="52" spans="1:16" ht="15.75" customHeight="1" x14ac:dyDescent="0.25">
      <c r="A52" s="11" t="s">
        <v>67</v>
      </c>
      <c r="B52" s="47">
        <v>331685</v>
      </c>
      <c r="C52" s="90">
        <v>7</v>
      </c>
      <c r="D52" s="90">
        <v>3</v>
      </c>
      <c r="E52" s="92" t="s">
        <v>150</v>
      </c>
      <c r="F52" s="92" t="s">
        <v>150</v>
      </c>
      <c r="G52" s="94">
        <v>1</v>
      </c>
      <c r="H52" s="94">
        <v>1</v>
      </c>
      <c r="I52" s="94" t="s">
        <v>194</v>
      </c>
      <c r="J52" s="94" t="s">
        <v>194</v>
      </c>
      <c r="K52" s="94" t="s">
        <v>194</v>
      </c>
      <c r="L52" s="80">
        <v>8</v>
      </c>
      <c r="M52" s="81">
        <v>7</v>
      </c>
      <c r="N52" s="95">
        <v>32</v>
      </c>
      <c r="P52" s="13"/>
    </row>
    <row r="53" spans="1:16" ht="15.75" customHeight="1" x14ac:dyDescent="0.25">
      <c r="A53" s="11" t="s">
        <v>68</v>
      </c>
      <c r="B53" s="47">
        <v>331686</v>
      </c>
      <c r="C53" s="90">
        <v>6</v>
      </c>
      <c r="D53" s="90">
        <v>1</v>
      </c>
      <c r="E53" s="92">
        <v>5</v>
      </c>
      <c r="F53" s="92">
        <v>2</v>
      </c>
      <c r="G53" s="94" t="s">
        <v>194</v>
      </c>
      <c r="H53" s="94">
        <v>1</v>
      </c>
      <c r="I53" s="94" t="s">
        <v>194</v>
      </c>
      <c r="J53" s="94" t="s">
        <v>194</v>
      </c>
      <c r="K53" s="94" t="s">
        <v>194</v>
      </c>
      <c r="L53" s="80">
        <v>8</v>
      </c>
      <c r="M53" s="81">
        <v>7</v>
      </c>
      <c r="N53" s="95">
        <v>23</v>
      </c>
      <c r="P53" s="13"/>
    </row>
    <row r="54" spans="1:16" ht="15.75" customHeight="1" x14ac:dyDescent="0.25">
      <c r="A54" s="11" t="s">
        <v>69</v>
      </c>
      <c r="B54" s="47">
        <v>331687</v>
      </c>
      <c r="C54" s="90">
        <v>6</v>
      </c>
      <c r="D54" s="90">
        <v>1</v>
      </c>
      <c r="E54" s="92">
        <v>1</v>
      </c>
      <c r="F54" s="92">
        <v>1</v>
      </c>
      <c r="G54" s="94">
        <v>5</v>
      </c>
      <c r="H54" s="94">
        <v>11</v>
      </c>
      <c r="I54" s="94" t="s">
        <v>194</v>
      </c>
      <c r="J54" s="94" t="s">
        <v>194</v>
      </c>
      <c r="K54" s="94" t="s">
        <v>194</v>
      </c>
      <c r="L54" s="80">
        <v>8</v>
      </c>
      <c r="M54" s="81">
        <v>7</v>
      </c>
      <c r="N54" s="95">
        <v>40</v>
      </c>
      <c r="P54" s="13"/>
    </row>
    <row r="55" spans="1:16" ht="15.75" customHeight="1" x14ac:dyDescent="0.25">
      <c r="A55" s="11" t="s">
        <v>70</v>
      </c>
      <c r="B55" s="47">
        <v>331688</v>
      </c>
      <c r="C55" s="90">
        <v>3</v>
      </c>
      <c r="D55" s="90">
        <v>2</v>
      </c>
      <c r="E55" s="92">
        <v>7</v>
      </c>
      <c r="F55" s="92">
        <v>9</v>
      </c>
      <c r="G55" s="94">
        <v>2</v>
      </c>
      <c r="H55" s="94" t="s">
        <v>194</v>
      </c>
      <c r="I55" s="94" t="s">
        <v>194</v>
      </c>
      <c r="J55" s="94">
        <v>2</v>
      </c>
      <c r="K55" s="94">
        <v>1</v>
      </c>
      <c r="L55" s="80">
        <v>8</v>
      </c>
      <c r="M55" s="81">
        <v>7</v>
      </c>
      <c r="N55" s="95">
        <v>30</v>
      </c>
      <c r="P55" s="13"/>
    </row>
    <row r="56" spans="1:16" ht="15.75" customHeight="1" x14ac:dyDescent="0.25">
      <c r="A56" s="11" t="s">
        <v>71</v>
      </c>
      <c r="B56" s="47">
        <v>331689</v>
      </c>
      <c r="C56" s="90" t="s">
        <v>194</v>
      </c>
      <c r="D56" s="90" t="s">
        <v>194</v>
      </c>
      <c r="E56" s="92" t="s">
        <v>194</v>
      </c>
      <c r="F56" s="92" t="s">
        <v>194</v>
      </c>
      <c r="G56" s="94" t="s">
        <v>194</v>
      </c>
      <c r="H56" s="94" t="s">
        <v>194</v>
      </c>
      <c r="I56" s="94" t="s">
        <v>194</v>
      </c>
      <c r="J56" s="94" t="s">
        <v>194</v>
      </c>
      <c r="K56" s="94" t="s">
        <v>194</v>
      </c>
      <c r="L56" s="80">
        <v>8</v>
      </c>
      <c r="M56" s="81">
        <v>7</v>
      </c>
      <c r="N56" s="95">
        <v>20</v>
      </c>
      <c r="P56" s="13"/>
    </row>
    <row r="57" spans="1:16" ht="15.75" customHeight="1" x14ac:dyDescent="0.25">
      <c r="A57" s="11" t="s">
        <v>72</v>
      </c>
      <c r="B57" s="47">
        <v>331690</v>
      </c>
      <c r="C57" s="90">
        <v>6</v>
      </c>
      <c r="D57" s="90">
        <v>3</v>
      </c>
      <c r="E57" s="92" t="s">
        <v>150</v>
      </c>
      <c r="F57" s="92" t="s">
        <v>150</v>
      </c>
      <c r="G57" s="94">
        <v>8</v>
      </c>
      <c r="H57" s="94" t="s">
        <v>194</v>
      </c>
      <c r="I57" s="94">
        <v>3</v>
      </c>
      <c r="J57" s="94" t="s">
        <v>194</v>
      </c>
      <c r="K57" s="94" t="s">
        <v>194</v>
      </c>
      <c r="L57" s="80">
        <v>8</v>
      </c>
      <c r="M57" s="81">
        <v>7</v>
      </c>
      <c r="N57" s="95">
        <v>26</v>
      </c>
      <c r="P57" s="13"/>
    </row>
    <row r="58" spans="1:16" ht="15.75" customHeight="1" x14ac:dyDescent="0.25">
      <c r="A58" s="11" t="s">
        <v>73</v>
      </c>
      <c r="B58" s="47">
        <v>331691</v>
      </c>
      <c r="C58" s="90">
        <v>7</v>
      </c>
      <c r="D58" s="90">
        <v>6</v>
      </c>
      <c r="E58" s="92">
        <v>7</v>
      </c>
      <c r="F58" s="92">
        <v>6</v>
      </c>
      <c r="G58" s="94">
        <v>14</v>
      </c>
      <c r="H58" s="94">
        <v>11</v>
      </c>
      <c r="I58" s="94">
        <v>7</v>
      </c>
      <c r="J58" s="94">
        <v>2</v>
      </c>
      <c r="K58" s="94">
        <v>1</v>
      </c>
      <c r="L58" s="80">
        <v>8</v>
      </c>
      <c r="M58" s="81">
        <v>7</v>
      </c>
      <c r="N58" s="95">
        <v>29</v>
      </c>
      <c r="P58" s="12"/>
    </row>
    <row r="59" spans="1:16" ht="15.75" customHeight="1" x14ac:dyDescent="0.25">
      <c r="A59" s="11" t="s">
        <v>74</v>
      </c>
      <c r="B59" s="47">
        <v>331692</v>
      </c>
      <c r="C59" s="90">
        <v>2</v>
      </c>
      <c r="D59" s="90">
        <v>1</v>
      </c>
      <c r="E59" s="92">
        <v>2</v>
      </c>
      <c r="F59" s="92">
        <v>2</v>
      </c>
      <c r="G59" s="94" t="s">
        <v>194</v>
      </c>
      <c r="H59" s="94" t="s">
        <v>194</v>
      </c>
      <c r="I59" s="94" t="s">
        <v>194</v>
      </c>
      <c r="J59" s="94" t="s">
        <v>194</v>
      </c>
      <c r="K59" s="94" t="s">
        <v>194</v>
      </c>
      <c r="L59" s="80">
        <v>8</v>
      </c>
      <c r="M59" s="81">
        <v>7</v>
      </c>
      <c r="N59" s="95">
        <v>3</v>
      </c>
      <c r="P59" s="13"/>
    </row>
    <row r="60" spans="1:16" ht="15.75" customHeight="1" x14ac:dyDescent="0.25">
      <c r="A60" s="11" t="s">
        <v>75</v>
      </c>
      <c r="B60" s="47">
        <v>331693</v>
      </c>
      <c r="C60" s="91">
        <v>2</v>
      </c>
      <c r="D60" s="91">
        <v>2</v>
      </c>
      <c r="E60" s="93" t="s">
        <v>150</v>
      </c>
      <c r="F60" s="93" t="s">
        <v>150</v>
      </c>
      <c r="G60" s="94">
        <v>4</v>
      </c>
      <c r="H60" s="94">
        <v>3</v>
      </c>
      <c r="I60" s="94">
        <v>7</v>
      </c>
      <c r="J60" s="94" t="s">
        <v>194</v>
      </c>
      <c r="K60" s="94" t="s">
        <v>194</v>
      </c>
      <c r="L60" s="80">
        <v>8</v>
      </c>
      <c r="M60" s="81">
        <v>7</v>
      </c>
      <c r="N60" s="95">
        <v>5</v>
      </c>
      <c r="P60" s="14"/>
    </row>
    <row r="61" spans="1:16" ht="15.75" customHeight="1" x14ac:dyDescent="0.25">
      <c r="A61" s="11" t="s">
        <v>76</v>
      </c>
      <c r="B61" s="47">
        <v>331694</v>
      </c>
      <c r="C61" s="90">
        <v>3</v>
      </c>
      <c r="D61" s="90">
        <v>1</v>
      </c>
      <c r="E61" s="92">
        <v>5</v>
      </c>
      <c r="F61" s="92">
        <v>2</v>
      </c>
      <c r="G61" s="94" t="s">
        <v>150</v>
      </c>
      <c r="H61" s="94" t="s">
        <v>150</v>
      </c>
      <c r="I61" s="94" t="s">
        <v>150</v>
      </c>
      <c r="J61" s="94" t="s">
        <v>150</v>
      </c>
      <c r="K61" s="94" t="s">
        <v>150</v>
      </c>
      <c r="L61" s="80">
        <v>8</v>
      </c>
      <c r="M61" s="81">
        <v>7</v>
      </c>
      <c r="N61" s="95">
        <v>32</v>
      </c>
      <c r="P61" s="14"/>
    </row>
    <row r="62" spans="1:16" ht="15.75" customHeight="1" x14ac:dyDescent="0.25">
      <c r="A62" s="11" t="s">
        <v>77</v>
      </c>
      <c r="B62" s="47">
        <v>331695</v>
      </c>
      <c r="C62" s="90">
        <v>4</v>
      </c>
      <c r="D62" s="90" t="s">
        <v>194</v>
      </c>
      <c r="E62" s="92">
        <v>6</v>
      </c>
      <c r="F62" s="92" t="s">
        <v>194</v>
      </c>
      <c r="G62" s="94" t="s">
        <v>194</v>
      </c>
      <c r="H62" s="94" t="s">
        <v>194</v>
      </c>
      <c r="I62" s="94" t="s">
        <v>194</v>
      </c>
      <c r="J62" s="94" t="s">
        <v>194</v>
      </c>
      <c r="K62" s="94" t="s">
        <v>194</v>
      </c>
      <c r="L62" s="80">
        <v>8</v>
      </c>
      <c r="M62" s="81">
        <v>7</v>
      </c>
      <c r="N62" s="95">
        <v>31</v>
      </c>
      <c r="P62" s="14"/>
    </row>
    <row r="63" spans="1:16" ht="15.75" customHeight="1" x14ac:dyDescent="0.25">
      <c r="A63" s="11" t="s">
        <v>78</v>
      </c>
      <c r="B63" s="47">
        <v>331696</v>
      </c>
      <c r="C63" s="91">
        <v>5</v>
      </c>
      <c r="D63" s="91">
        <v>3</v>
      </c>
      <c r="E63" s="93" t="s">
        <v>150</v>
      </c>
      <c r="F63" s="93" t="s">
        <v>150</v>
      </c>
      <c r="G63" s="94">
        <v>9</v>
      </c>
      <c r="H63" s="94">
        <v>6</v>
      </c>
      <c r="I63" s="94">
        <v>7</v>
      </c>
      <c r="J63" s="94" t="s">
        <v>194</v>
      </c>
      <c r="K63" s="94" t="s">
        <v>194</v>
      </c>
      <c r="L63" s="80">
        <v>8</v>
      </c>
      <c r="M63" s="81">
        <v>7</v>
      </c>
      <c r="N63" s="95">
        <v>32</v>
      </c>
      <c r="P63" s="14"/>
    </row>
    <row r="64" spans="1:16" ht="15.75" customHeight="1" x14ac:dyDescent="0.25">
      <c r="A64" s="11" t="s">
        <v>79</v>
      </c>
      <c r="B64" s="47">
        <v>331697</v>
      </c>
      <c r="C64" s="90">
        <v>7</v>
      </c>
      <c r="D64" s="90">
        <v>4</v>
      </c>
      <c r="E64" s="92">
        <v>4</v>
      </c>
      <c r="F64" s="92">
        <v>5</v>
      </c>
      <c r="G64" s="94">
        <v>1</v>
      </c>
      <c r="H64" s="94" t="s">
        <v>194</v>
      </c>
      <c r="I64" s="94">
        <v>3</v>
      </c>
      <c r="J64" s="94">
        <v>1</v>
      </c>
      <c r="K64" s="94" t="s">
        <v>194</v>
      </c>
      <c r="L64" s="80">
        <v>8</v>
      </c>
      <c r="M64" s="81">
        <v>7</v>
      </c>
      <c r="N64" s="95">
        <v>34</v>
      </c>
      <c r="P64" s="14"/>
    </row>
    <row r="65" spans="1:16" ht="15.75" customHeight="1" x14ac:dyDescent="0.25">
      <c r="A65" s="11" t="s">
        <v>80</v>
      </c>
      <c r="B65" s="47">
        <v>331698</v>
      </c>
      <c r="C65" s="90">
        <v>6</v>
      </c>
      <c r="D65" s="90">
        <v>3</v>
      </c>
      <c r="E65" s="92">
        <v>4</v>
      </c>
      <c r="F65" s="92">
        <v>4</v>
      </c>
      <c r="G65" s="94">
        <v>2</v>
      </c>
      <c r="H65" s="94">
        <v>8</v>
      </c>
      <c r="I65" s="94">
        <v>3</v>
      </c>
      <c r="J65" s="94">
        <v>1</v>
      </c>
      <c r="K65" s="94" t="s">
        <v>194</v>
      </c>
      <c r="L65" s="80">
        <v>8</v>
      </c>
      <c r="M65" s="81">
        <v>7</v>
      </c>
      <c r="N65" s="95">
        <v>38</v>
      </c>
      <c r="P65" s="14"/>
    </row>
    <row r="66" spans="1:16" ht="15.75" customHeight="1" x14ac:dyDescent="0.25">
      <c r="A66" s="11" t="s">
        <v>81</v>
      </c>
      <c r="B66" s="47">
        <v>331699</v>
      </c>
      <c r="C66" s="90">
        <v>4</v>
      </c>
      <c r="D66" s="90" t="s">
        <v>194</v>
      </c>
      <c r="E66" s="92">
        <v>3</v>
      </c>
      <c r="F66" s="92">
        <v>4</v>
      </c>
      <c r="G66" s="94">
        <v>1</v>
      </c>
      <c r="H66" s="94">
        <v>2</v>
      </c>
      <c r="I66" s="94">
        <v>5</v>
      </c>
      <c r="J66" s="94">
        <v>3</v>
      </c>
      <c r="K66" s="94" t="s">
        <v>194</v>
      </c>
      <c r="L66" s="80">
        <v>8</v>
      </c>
      <c r="M66" s="81">
        <v>7</v>
      </c>
      <c r="N66" s="95">
        <v>28</v>
      </c>
      <c r="P66" s="14"/>
    </row>
    <row r="67" spans="1:16" ht="15.75" customHeight="1" x14ac:dyDescent="0.25">
      <c r="A67" s="11" t="s">
        <v>82</v>
      </c>
      <c r="B67" s="47">
        <v>331700</v>
      </c>
      <c r="C67" s="90" t="s">
        <v>150</v>
      </c>
      <c r="D67" s="90" t="s">
        <v>150</v>
      </c>
      <c r="E67" s="92">
        <v>6</v>
      </c>
      <c r="F67" s="92">
        <v>4</v>
      </c>
      <c r="G67" s="94">
        <v>13</v>
      </c>
      <c r="H67" s="94" t="s">
        <v>194</v>
      </c>
      <c r="I67" s="94" t="s">
        <v>194</v>
      </c>
      <c r="J67" s="94" t="s">
        <v>194</v>
      </c>
      <c r="K67" s="94" t="s">
        <v>194</v>
      </c>
      <c r="L67" s="80">
        <v>8</v>
      </c>
      <c r="M67" s="81">
        <v>7</v>
      </c>
      <c r="N67" s="95">
        <v>32</v>
      </c>
      <c r="P67" s="14"/>
    </row>
    <row r="68" spans="1:16" ht="15.75" customHeight="1" x14ac:dyDescent="0.25">
      <c r="A68" s="11" t="s">
        <v>83</v>
      </c>
      <c r="B68" s="47">
        <v>331701</v>
      </c>
      <c r="C68" s="90">
        <v>7</v>
      </c>
      <c r="D68" s="90">
        <v>1</v>
      </c>
      <c r="E68" s="92">
        <v>4</v>
      </c>
      <c r="F68" s="92">
        <v>3</v>
      </c>
      <c r="G68" s="94">
        <v>3</v>
      </c>
      <c r="H68" s="94">
        <v>1</v>
      </c>
      <c r="I68" s="94" t="s">
        <v>194</v>
      </c>
      <c r="J68" s="94" t="s">
        <v>194</v>
      </c>
      <c r="K68" s="94" t="s">
        <v>194</v>
      </c>
      <c r="L68" s="80">
        <v>8</v>
      </c>
      <c r="M68" s="81">
        <v>7</v>
      </c>
      <c r="N68" s="95">
        <v>25</v>
      </c>
      <c r="P68" s="14"/>
    </row>
    <row r="69" spans="1:16" ht="15.75" customHeight="1" x14ac:dyDescent="0.25">
      <c r="A69" s="11" t="s">
        <v>84</v>
      </c>
      <c r="B69" s="47">
        <v>331702</v>
      </c>
      <c r="C69" s="90">
        <v>7</v>
      </c>
      <c r="D69" s="90">
        <v>6</v>
      </c>
      <c r="E69" s="92" t="s">
        <v>150</v>
      </c>
      <c r="F69" s="92" t="s">
        <v>150</v>
      </c>
      <c r="G69" s="94" t="s">
        <v>194</v>
      </c>
      <c r="H69" s="94" t="s">
        <v>194</v>
      </c>
      <c r="I69" s="94" t="s">
        <v>194</v>
      </c>
      <c r="J69" s="94" t="s">
        <v>194</v>
      </c>
      <c r="K69" s="94" t="s">
        <v>194</v>
      </c>
      <c r="L69" s="80">
        <v>8</v>
      </c>
      <c r="M69" s="81">
        <v>7</v>
      </c>
      <c r="N69" s="95">
        <v>18</v>
      </c>
      <c r="P69" s="14"/>
    </row>
    <row r="70" spans="1:16" ht="15.75" customHeight="1" x14ac:dyDescent="0.25">
      <c r="A70" s="11" t="s">
        <v>85</v>
      </c>
      <c r="B70" s="47">
        <v>331703</v>
      </c>
      <c r="C70" s="91" t="s">
        <v>150</v>
      </c>
      <c r="D70" s="91" t="s">
        <v>150</v>
      </c>
      <c r="E70" s="93">
        <v>2</v>
      </c>
      <c r="F70" s="93" t="s">
        <v>194</v>
      </c>
      <c r="G70" s="94" t="s">
        <v>194</v>
      </c>
      <c r="H70" s="94" t="s">
        <v>194</v>
      </c>
      <c r="I70" s="94" t="s">
        <v>194</v>
      </c>
      <c r="J70" s="94" t="s">
        <v>194</v>
      </c>
      <c r="K70" s="94" t="s">
        <v>194</v>
      </c>
      <c r="L70" s="80">
        <v>8</v>
      </c>
      <c r="M70" s="81">
        <v>7</v>
      </c>
      <c r="N70" s="95">
        <v>5</v>
      </c>
      <c r="P70" s="14"/>
    </row>
    <row r="71" spans="1:16" ht="15.75" customHeight="1" x14ac:dyDescent="0.25">
      <c r="A71" s="11" t="s">
        <v>86</v>
      </c>
      <c r="B71" s="47">
        <v>331704</v>
      </c>
      <c r="C71" s="90">
        <v>4</v>
      </c>
      <c r="D71" s="90">
        <v>1</v>
      </c>
      <c r="E71" s="92">
        <v>5</v>
      </c>
      <c r="F71" s="92">
        <v>1</v>
      </c>
      <c r="G71" s="94" t="s">
        <v>194</v>
      </c>
      <c r="H71" s="94" t="s">
        <v>194</v>
      </c>
      <c r="I71" s="94" t="s">
        <v>194</v>
      </c>
      <c r="J71" s="94" t="s">
        <v>194</v>
      </c>
      <c r="K71" s="94" t="s">
        <v>194</v>
      </c>
      <c r="L71" s="80">
        <v>8</v>
      </c>
      <c r="M71" s="81">
        <v>7</v>
      </c>
      <c r="N71" s="95">
        <v>24</v>
      </c>
      <c r="P71" s="14"/>
    </row>
    <row r="72" spans="1:16" ht="15.75" customHeight="1" x14ac:dyDescent="0.25">
      <c r="A72" s="11" t="s">
        <v>87</v>
      </c>
      <c r="B72" s="47">
        <v>331705</v>
      </c>
      <c r="C72" s="90">
        <v>1</v>
      </c>
      <c r="D72" s="90">
        <v>1</v>
      </c>
      <c r="E72" s="92">
        <v>6</v>
      </c>
      <c r="F72" s="92">
        <v>5</v>
      </c>
      <c r="G72" s="94">
        <v>5</v>
      </c>
      <c r="H72" s="94">
        <v>5</v>
      </c>
      <c r="I72" s="94">
        <v>5</v>
      </c>
      <c r="J72" s="94">
        <v>3</v>
      </c>
      <c r="K72" s="94" t="s">
        <v>194</v>
      </c>
      <c r="L72" s="80">
        <v>8</v>
      </c>
      <c r="M72" s="81">
        <v>7</v>
      </c>
      <c r="N72" s="95">
        <v>26</v>
      </c>
      <c r="P72" s="14"/>
    </row>
    <row r="73" spans="1:16" ht="15.75" customHeight="1" x14ac:dyDescent="0.25">
      <c r="A73" s="11" t="s">
        <v>88</v>
      </c>
      <c r="B73" s="47">
        <v>331706</v>
      </c>
      <c r="C73" s="90">
        <v>2</v>
      </c>
      <c r="D73" s="90">
        <v>3</v>
      </c>
      <c r="E73" s="92">
        <v>3</v>
      </c>
      <c r="F73" s="92">
        <v>1</v>
      </c>
      <c r="G73" s="94">
        <v>4</v>
      </c>
      <c r="H73" s="94" t="s">
        <v>194</v>
      </c>
      <c r="I73" s="94" t="s">
        <v>194</v>
      </c>
      <c r="J73" s="94">
        <v>2</v>
      </c>
      <c r="K73" s="94">
        <v>1</v>
      </c>
      <c r="L73" s="80">
        <v>8</v>
      </c>
      <c r="M73" s="81">
        <v>7</v>
      </c>
      <c r="N73" s="95">
        <v>29</v>
      </c>
      <c r="P73" s="14"/>
    </row>
    <row r="74" spans="1:16" ht="15.75" customHeight="1" x14ac:dyDescent="0.25">
      <c r="A74" s="11" t="s">
        <v>89</v>
      </c>
      <c r="B74" s="47">
        <v>331707</v>
      </c>
      <c r="C74" s="90">
        <v>5</v>
      </c>
      <c r="D74" s="90">
        <v>7</v>
      </c>
      <c r="E74" s="92">
        <v>8</v>
      </c>
      <c r="F74" s="92">
        <v>4</v>
      </c>
      <c r="G74" s="94">
        <v>13</v>
      </c>
      <c r="H74" s="94">
        <v>12</v>
      </c>
      <c r="I74" s="94">
        <v>4</v>
      </c>
      <c r="J74" s="94">
        <v>2</v>
      </c>
      <c r="K74" s="94" t="s">
        <v>194</v>
      </c>
      <c r="L74" s="80">
        <v>8</v>
      </c>
      <c r="M74" s="81">
        <v>7</v>
      </c>
      <c r="N74" s="95">
        <v>40</v>
      </c>
      <c r="P74" s="14"/>
    </row>
    <row r="75" spans="1:16" ht="15.75" customHeight="1" x14ac:dyDescent="0.25">
      <c r="A75" s="11" t="s">
        <v>90</v>
      </c>
      <c r="B75" s="47">
        <v>331708</v>
      </c>
      <c r="C75" s="90">
        <v>3</v>
      </c>
      <c r="D75" s="90">
        <v>3</v>
      </c>
      <c r="E75" s="92">
        <v>4</v>
      </c>
      <c r="F75" s="92">
        <v>7</v>
      </c>
      <c r="G75" s="94">
        <v>4</v>
      </c>
      <c r="H75" s="94">
        <v>5</v>
      </c>
      <c r="I75" s="94">
        <v>1</v>
      </c>
      <c r="J75" s="94" t="s">
        <v>194</v>
      </c>
      <c r="K75" s="94" t="s">
        <v>194</v>
      </c>
      <c r="L75" s="80">
        <v>8</v>
      </c>
      <c r="M75" s="81">
        <v>7</v>
      </c>
      <c r="N75" s="95">
        <v>45</v>
      </c>
      <c r="P75" s="14"/>
    </row>
    <row r="76" spans="1:16" ht="15.75" customHeight="1" x14ac:dyDescent="0.25">
      <c r="A76" s="11" t="s">
        <v>91</v>
      </c>
      <c r="B76" s="47">
        <v>331709</v>
      </c>
      <c r="C76" s="90">
        <v>1</v>
      </c>
      <c r="D76" s="90" t="s">
        <v>194</v>
      </c>
      <c r="E76" s="92">
        <v>3</v>
      </c>
      <c r="F76" s="92">
        <v>2</v>
      </c>
      <c r="G76" s="94">
        <v>5</v>
      </c>
      <c r="H76" s="94">
        <v>2</v>
      </c>
      <c r="I76" s="94" t="s">
        <v>194</v>
      </c>
      <c r="J76" s="94" t="s">
        <v>194</v>
      </c>
      <c r="K76" s="94" t="s">
        <v>194</v>
      </c>
      <c r="L76" s="80">
        <v>8</v>
      </c>
      <c r="M76" s="81">
        <v>7</v>
      </c>
      <c r="N76" s="95">
        <v>17</v>
      </c>
      <c r="P76" s="14"/>
    </row>
    <row r="77" spans="1:16" ht="15.75" customHeight="1" x14ac:dyDescent="0.25">
      <c r="A77" s="11" t="s">
        <v>92</v>
      </c>
      <c r="B77" s="47">
        <v>331710</v>
      </c>
      <c r="C77" s="90">
        <v>2</v>
      </c>
      <c r="D77" s="90" t="s">
        <v>194</v>
      </c>
      <c r="E77" s="92">
        <v>5</v>
      </c>
      <c r="F77" s="92">
        <v>2</v>
      </c>
      <c r="G77" s="94">
        <v>4</v>
      </c>
      <c r="H77" s="94">
        <v>3</v>
      </c>
      <c r="I77" s="94" t="s">
        <v>194</v>
      </c>
      <c r="J77" s="94" t="s">
        <v>194</v>
      </c>
      <c r="K77" s="94" t="s">
        <v>194</v>
      </c>
      <c r="L77" s="80">
        <v>8</v>
      </c>
      <c r="M77" s="81">
        <v>7</v>
      </c>
      <c r="N77" s="95">
        <v>12</v>
      </c>
      <c r="P77" s="14"/>
    </row>
    <row r="78" spans="1:16" ht="15.75" customHeight="1" x14ac:dyDescent="0.25">
      <c r="A78" s="11" t="s">
        <v>93</v>
      </c>
      <c r="B78" s="47">
        <v>331711</v>
      </c>
      <c r="C78" s="90">
        <v>6</v>
      </c>
      <c r="D78" s="90">
        <v>6</v>
      </c>
      <c r="E78" s="92">
        <v>9</v>
      </c>
      <c r="F78" s="92">
        <v>9</v>
      </c>
      <c r="G78" s="94">
        <v>5</v>
      </c>
      <c r="H78" s="94">
        <v>1</v>
      </c>
      <c r="I78" s="94">
        <v>9</v>
      </c>
      <c r="J78" s="94" t="s">
        <v>194</v>
      </c>
      <c r="K78" s="94" t="s">
        <v>194</v>
      </c>
      <c r="L78" s="80">
        <v>8</v>
      </c>
      <c r="M78" s="81">
        <v>7</v>
      </c>
      <c r="N78" s="95">
        <v>51</v>
      </c>
      <c r="P78" s="14"/>
    </row>
    <row r="79" spans="1:16" ht="15.75" customHeight="1" x14ac:dyDescent="0.25">
      <c r="A79" s="11" t="s">
        <v>94</v>
      </c>
      <c r="B79" s="47">
        <v>331712</v>
      </c>
      <c r="C79" s="90">
        <v>3</v>
      </c>
      <c r="D79" s="90" t="s">
        <v>194</v>
      </c>
      <c r="E79" s="92">
        <v>6</v>
      </c>
      <c r="F79" s="92">
        <v>5</v>
      </c>
      <c r="G79" s="94">
        <v>5</v>
      </c>
      <c r="H79" s="94">
        <v>11</v>
      </c>
      <c r="I79" s="94">
        <v>1</v>
      </c>
      <c r="J79" s="94">
        <v>1</v>
      </c>
      <c r="K79" s="94" t="s">
        <v>194</v>
      </c>
      <c r="L79" s="80">
        <v>8</v>
      </c>
      <c r="M79" s="81">
        <v>7</v>
      </c>
      <c r="N79" s="95">
        <v>27</v>
      </c>
      <c r="P79" s="14"/>
    </row>
    <row r="80" spans="1:16" ht="15.75" customHeight="1" x14ac:dyDescent="0.25">
      <c r="A80" s="15" t="s">
        <v>95</v>
      </c>
      <c r="B80" s="47">
        <v>331713</v>
      </c>
      <c r="C80" s="91">
        <v>1</v>
      </c>
      <c r="D80" s="91">
        <v>1</v>
      </c>
      <c r="E80" s="93">
        <v>4</v>
      </c>
      <c r="F80" s="93">
        <v>1</v>
      </c>
      <c r="G80" s="94" t="s">
        <v>194</v>
      </c>
      <c r="H80" s="94" t="s">
        <v>194</v>
      </c>
      <c r="I80" s="94">
        <v>3</v>
      </c>
      <c r="J80" s="94" t="s">
        <v>194</v>
      </c>
      <c r="K80" s="94" t="s">
        <v>194</v>
      </c>
      <c r="L80" s="80">
        <v>8</v>
      </c>
      <c r="M80" s="81">
        <v>7</v>
      </c>
      <c r="N80" s="95">
        <v>18</v>
      </c>
      <c r="P80" s="14"/>
    </row>
    <row r="81" spans="1:29" ht="15.75" customHeight="1" x14ac:dyDescent="0.25">
      <c r="A81" s="15" t="s">
        <v>96</v>
      </c>
      <c r="B81" s="47">
        <v>331714</v>
      </c>
      <c r="C81" s="90" t="s">
        <v>194</v>
      </c>
      <c r="D81" s="90" t="s">
        <v>194</v>
      </c>
      <c r="E81" s="92">
        <v>1</v>
      </c>
      <c r="F81" s="92" t="s">
        <v>194</v>
      </c>
      <c r="G81" s="94">
        <v>3</v>
      </c>
      <c r="H81" s="94" t="s">
        <v>194</v>
      </c>
      <c r="I81" s="94" t="s">
        <v>194</v>
      </c>
      <c r="J81" s="94" t="s">
        <v>194</v>
      </c>
      <c r="K81" s="94" t="s">
        <v>194</v>
      </c>
      <c r="L81" s="80">
        <v>8</v>
      </c>
      <c r="M81" s="81">
        <v>7</v>
      </c>
      <c r="N81" s="95">
        <v>0</v>
      </c>
      <c r="P81" s="14"/>
    </row>
    <row r="82" spans="1:29" ht="15.75" customHeight="1" x14ac:dyDescent="0.25">
      <c r="A82" s="15" t="s">
        <v>97</v>
      </c>
      <c r="B82" s="47">
        <v>331715</v>
      </c>
      <c r="C82" s="90">
        <v>8</v>
      </c>
      <c r="D82" s="90">
        <v>9</v>
      </c>
      <c r="E82" s="92">
        <v>1</v>
      </c>
      <c r="F82" s="92">
        <v>8</v>
      </c>
      <c r="G82" s="94">
        <v>14</v>
      </c>
      <c r="H82" s="94">
        <v>14</v>
      </c>
      <c r="I82" s="94">
        <v>9</v>
      </c>
      <c r="J82" s="94">
        <v>7</v>
      </c>
      <c r="K82" s="94">
        <v>7</v>
      </c>
      <c r="L82" s="80">
        <v>8</v>
      </c>
      <c r="M82" s="81">
        <v>7</v>
      </c>
      <c r="N82" s="95">
        <v>43</v>
      </c>
      <c r="P82" s="14"/>
    </row>
    <row r="83" spans="1:29" ht="15.75" customHeight="1" x14ac:dyDescent="0.25">
      <c r="A83" s="15" t="s">
        <v>98</v>
      </c>
      <c r="B83" s="47">
        <v>331716</v>
      </c>
      <c r="C83" s="90">
        <v>1</v>
      </c>
      <c r="D83" s="90" t="s">
        <v>194</v>
      </c>
      <c r="E83" s="92">
        <v>5</v>
      </c>
      <c r="F83" s="92">
        <v>2</v>
      </c>
      <c r="G83" s="94">
        <v>2</v>
      </c>
      <c r="H83" s="94">
        <v>4</v>
      </c>
      <c r="I83" s="94" t="s">
        <v>194</v>
      </c>
      <c r="J83" s="94" t="s">
        <v>194</v>
      </c>
      <c r="K83" s="94" t="s">
        <v>194</v>
      </c>
      <c r="L83" s="80">
        <v>8</v>
      </c>
      <c r="M83" s="81">
        <v>7</v>
      </c>
      <c r="N83" s="95">
        <v>35</v>
      </c>
      <c r="P83" s="14"/>
    </row>
    <row r="84" spans="1:29" ht="15.75" customHeight="1" x14ac:dyDescent="0.25">
      <c r="A84" s="15" t="s">
        <v>99</v>
      </c>
      <c r="B84" s="47">
        <v>331717</v>
      </c>
      <c r="C84" s="90">
        <v>1</v>
      </c>
      <c r="D84" s="90" t="s">
        <v>194</v>
      </c>
      <c r="E84" s="92">
        <v>9</v>
      </c>
      <c r="F84" s="92">
        <v>2</v>
      </c>
      <c r="G84" s="94">
        <v>3</v>
      </c>
      <c r="H84" s="94">
        <v>3</v>
      </c>
      <c r="I84" s="94" t="s">
        <v>194</v>
      </c>
      <c r="J84" s="94" t="s">
        <v>194</v>
      </c>
      <c r="K84" s="94" t="s">
        <v>194</v>
      </c>
      <c r="L84" s="80">
        <v>8</v>
      </c>
      <c r="M84" s="81">
        <v>7</v>
      </c>
      <c r="N84" s="95">
        <v>25</v>
      </c>
      <c r="P84" s="14"/>
    </row>
    <row r="85" spans="1:29" ht="15.75" customHeight="1" x14ac:dyDescent="0.25">
      <c r="A85" s="15" t="s">
        <v>100</v>
      </c>
      <c r="B85" s="47">
        <v>331718</v>
      </c>
      <c r="C85" s="90" t="s">
        <v>150</v>
      </c>
      <c r="D85" s="90" t="s">
        <v>150</v>
      </c>
      <c r="E85" s="92" t="s">
        <v>194</v>
      </c>
      <c r="F85" s="92" t="s">
        <v>194</v>
      </c>
      <c r="G85" s="94" t="s">
        <v>194</v>
      </c>
      <c r="H85" s="94" t="s">
        <v>194</v>
      </c>
      <c r="I85" s="94" t="s">
        <v>194</v>
      </c>
      <c r="J85" s="94" t="s">
        <v>194</v>
      </c>
      <c r="K85" s="94" t="s">
        <v>194</v>
      </c>
      <c r="L85" s="80">
        <v>8</v>
      </c>
      <c r="M85" s="81">
        <v>7</v>
      </c>
      <c r="N85" s="95">
        <v>1</v>
      </c>
      <c r="P85" s="14"/>
    </row>
    <row r="86" spans="1:29" ht="15.75" customHeight="1" x14ac:dyDescent="0.25">
      <c r="A86" s="15" t="s">
        <v>101</v>
      </c>
      <c r="B86" s="47">
        <v>331719</v>
      </c>
      <c r="C86" s="90" t="s">
        <v>150</v>
      </c>
      <c r="D86" s="90" t="s">
        <v>150</v>
      </c>
      <c r="E86" s="92">
        <v>1</v>
      </c>
      <c r="F86" s="92" t="s">
        <v>194</v>
      </c>
      <c r="G86" s="94" t="s">
        <v>194</v>
      </c>
      <c r="H86" s="94" t="s">
        <v>194</v>
      </c>
      <c r="I86" s="94" t="s">
        <v>194</v>
      </c>
      <c r="J86" s="94" t="s">
        <v>194</v>
      </c>
      <c r="K86" s="94" t="s">
        <v>194</v>
      </c>
      <c r="L86" s="80">
        <v>8</v>
      </c>
      <c r="M86" s="81">
        <v>7</v>
      </c>
      <c r="N86" s="95">
        <v>3</v>
      </c>
      <c r="P86" s="14"/>
    </row>
    <row r="87" spans="1:29" ht="15.75" customHeight="1" x14ac:dyDescent="0.25">
      <c r="B87" s="8" t="s">
        <v>102</v>
      </c>
      <c r="C87" s="18">
        <f t="shared" ref="C87:J87" si="0">AVERAGE(C12:C78)</f>
        <v>4.854838709677419</v>
      </c>
      <c r="D87" s="18">
        <f t="shared" si="0"/>
        <v>3.6140350877192984</v>
      </c>
      <c r="E87" s="18">
        <f t="shared" si="0"/>
        <v>5.0344827586206895</v>
      </c>
      <c r="F87" s="18">
        <f t="shared" si="0"/>
        <v>3.9444444444444446</v>
      </c>
      <c r="G87" s="18">
        <f t="shared" si="0"/>
        <v>5.25</v>
      </c>
      <c r="H87" s="18">
        <f t="shared" si="0"/>
        <v>6.1489361702127656</v>
      </c>
      <c r="I87" s="18">
        <f t="shared" si="0"/>
        <v>4.8205128205128203</v>
      </c>
      <c r="J87" s="18">
        <f t="shared" si="0"/>
        <v>3.838709677419355</v>
      </c>
      <c r="K87" s="18">
        <v>0</v>
      </c>
      <c r="L87" s="18">
        <f>AVERAGE(L12:L78)</f>
        <v>8</v>
      </c>
      <c r="M87" s="18">
        <f>AVERAGE(M12:M78)</f>
        <v>7</v>
      </c>
      <c r="N87" s="18">
        <f>AVERAGE(N12:N78)</f>
        <v>32.582089552238806</v>
      </c>
      <c r="Q87" s="19"/>
    </row>
    <row r="88" spans="1:29" ht="30" customHeight="1" x14ac:dyDescent="0.25"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B89" s="33"/>
    </row>
    <row r="90" spans="1:29" ht="15.75" customHeight="1" x14ac:dyDescent="0.25">
      <c r="B90" s="3" t="s">
        <v>104</v>
      </c>
      <c r="C90" s="4">
        <f t="shared" ref="C90:N90" si="2">COUNT(C12:C78)</f>
        <v>62</v>
      </c>
      <c r="D90" s="4">
        <f t="shared" si="2"/>
        <v>57</v>
      </c>
      <c r="E90" s="4">
        <f t="shared" si="2"/>
        <v>58</v>
      </c>
      <c r="F90" s="4">
        <f t="shared" si="2"/>
        <v>54</v>
      </c>
      <c r="G90" s="4">
        <f t="shared" si="2"/>
        <v>56</v>
      </c>
      <c r="H90" s="4">
        <f t="shared" si="2"/>
        <v>47</v>
      </c>
      <c r="I90" s="4">
        <f t="shared" si="2"/>
        <v>39</v>
      </c>
      <c r="J90" s="4">
        <f t="shared" si="2"/>
        <v>31</v>
      </c>
      <c r="K90" s="4">
        <f t="shared" si="2"/>
        <v>16</v>
      </c>
      <c r="L90" s="4">
        <f t="shared" si="2"/>
        <v>67</v>
      </c>
      <c r="M90" s="4">
        <f t="shared" si="2"/>
        <v>67</v>
      </c>
      <c r="N90" s="4">
        <f t="shared" si="2"/>
        <v>67</v>
      </c>
    </row>
    <row r="91" spans="1:29" ht="15.75" customHeight="1" x14ac:dyDescent="0.25">
      <c r="B91" s="3" t="s">
        <v>105</v>
      </c>
      <c r="C91" s="4">
        <f t="shared" ref="C91:N91" si="3">COUNTIF(C12:C78,"&gt;="&amp;C88)</f>
        <v>35</v>
      </c>
      <c r="D91" s="4">
        <f t="shared" si="3"/>
        <v>17</v>
      </c>
      <c r="E91" s="4">
        <f t="shared" si="3"/>
        <v>35</v>
      </c>
      <c r="F91" s="4">
        <f t="shared" si="3"/>
        <v>20</v>
      </c>
      <c r="G91" s="4">
        <f t="shared" si="3"/>
        <v>16</v>
      </c>
      <c r="H91" s="4">
        <f t="shared" si="3"/>
        <v>19</v>
      </c>
      <c r="I91" s="4">
        <f t="shared" si="3"/>
        <v>11</v>
      </c>
      <c r="J91" s="4">
        <f t="shared" si="3"/>
        <v>5</v>
      </c>
      <c r="K91" s="4">
        <f t="shared" si="3"/>
        <v>2</v>
      </c>
      <c r="L91" s="4">
        <f t="shared" si="3"/>
        <v>67</v>
      </c>
      <c r="M91" s="4">
        <f t="shared" si="3"/>
        <v>67</v>
      </c>
      <c r="N91" s="4">
        <f t="shared" si="3"/>
        <v>40</v>
      </c>
    </row>
    <row r="92" spans="1:29" ht="15.75" customHeight="1" x14ac:dyDescent="0.25">
      <c r="B92" s="3" t="s">
        <v>106</v>
      </c>
      <c r="C92" s="5">
        <f t="shared" ref="C92:J92" si="4">ROUNDUP((C91*100)/C90,2)</f>
        <v>56.46</v>
      </c>
      <c r="D92" s="5">
        <f t="shared" si="4"/>
        <v>29.830000000000002</v>
      </c>
      <c r="E92" s="5">
        <f t="shared" si="4"/>
        <v>60.35</v>
      </c>
      <c r="F92" s="5">
        <f t="shared" si="4"/>
        <v>37.04</v>
      </c>
      <c r="G92" s="5">
        <f t="shared" si="4"/>
        <v>28.580000000000002</v>
      </c>
      <c r="H92" s="5">
        <f t="shared" si="4"/>
        <v>40.43</v>
      </c>
      <c r="I92" s="5">
        <f t="shared" si="4"/>
        <v>28.21</v>
      </c>
      <c r="J92" s="5">
        <f t="shared" si="4"/>
        <v>16.130000000000003</v>
      </c>
      <c r="K92" s="5" t="s">
        <v>107</v>
      </c>
      <c r="L92" s="5">
        <f t="shared" ref="L92:N92" si="5">ROUNDUP((L91*100)/L90,2)</f>
        <v>100</v>
      </c>
      <c r="M92" s="5">
        <f t="shared" si="5"/>
        <v>100</v>
      </c>
      <c r="N92" s="5">
        <f t="shared" si="5"/>
        <v>59.71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B93" s="20" t="s">
        <v>108</v>
      </c>
      <c r="C93" s="5">
        <f t="shared" ref="C93:J93" si="6">IF(C92&gt;=$C97,3,IF(C92&gt;=$C96,(2+(C92-55)/10),IF(C92&gt;=$C95,(1+(C92-45)/10),1)))</f>
        <v>2.1459999999999999</v>
      </c>
      <c r="D93" s="5">
        <f t="shared" si="6"/>
        <v>1</v>
      </c>
      <c r="E93" s="5">
        <f t="shared" si="6"/>
        <v>2.5350000000000001</v>
      </c>
      <c r="F93" s="5">
        <f t="shared" si="6"/>
        <v>1</v>
      </c>
      <c r="G93" s="5">
        <f t="shared" si="6"/>
        <v>1</v>
      </c>
      <c r="H93" s="5">
        <f t="shared" si="6"/>
        <v>1</v>
      </c>
      <c r="I93" s="5">
        <f t="shared" si="6"/>
        <v>1</v>
      </c>
      <c r="J93" s="5">
        <f t="shared" si="6"/>
        <v>1</v>
      </c>
      <c r="K93" s="5">
        <v>0</v>
      </c>
      <c r="L93" s="5">
        <f t="shared" ref="L93:N93" si="7">IF(L92&gt;=$C97,3,IF(L92&gt;=$C96,(2+(L92-55)/10),IF(L92&gt;=$C95,(1+(L92-45)/10),1)))</f>
        <v>3</v>
      </c>
      <c r="M93" s="5">
        <f t="shared" si="7"/>
        <v>3</v>
      </c>
      <c r="N93" s="5">
        <f t="shared" si="7"/>
        <v>2.4710000000000001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8">C93</f>
        <v>2.1459999999999999</v>
      </c>
      <c r="D101" s="18">
        <f t="shared" si="8"/>
        <v>1</v>
      </c>
      <c r="E101" s="18">
        <f t="shared" si="8"/>
        <v>2.5350000000000001</v>
      </c>
      <c r="F101" s="18">
        <f t="shared" si="8"/>
        <v>1</v>
      </c>
      <c r="G101" s="18">
        <f t="shared" si="8"/>
        <v>1</v>
      </c>
      <c r="H101" s="18">
        <f t="shared" si="8"/>
        <v>1</v>
      </c>
      <c r="I101" s="18">
        <f t="shared" si="8"/>
        <v>1</v>
      </c>
      <c r="J101" s="18">
        <f t="shared" si="8"/>
        <v>1</v>
      </c>
      <c r="K101" s="18">
        <f t="shared" si="8"/>
        <v>0</v>
      </c>
      <c r="L101" s="18">
        <f t="shared" ref="L101:P101" si="9">$M93</f>
        <v>3</v>
      </c>
      <c r="M101" s="18">
        <f t="shared" si="9"/>
        <v>3</v>
      </c>
      <c r="N101" s="18">
        <f t="shared" si="9"/>
        <v>3</v>
      </c>
      <c r="O101" s="18">
        <f t="shared" si="9"/>
        <v>3</v>
      </c>
      <c r="P101" s="18">
        <f t="shared" si="9"/>
        <v>3</v>
      </c>
      <c r="Q101" s="18" t="s">
        <v>195</v>
      </c>
      <c r="R101" s="18">
        <f t="shared" ref="R101:V101" si="10">$N93</f>
        <v>2.4710000000000001</v>
      </c>
      <c r="S101" s="18">
        <f t="shared" si="10"/>
        <v>2.4710000000000001</v>
      </c>
      <c r="T101" s="18">
        <f t="shared" si="10"/>
        <v>2.4710000000000001</v>
      </c>
      <c r="U101" s="18">
        <f t="shared" si="10"/>
        <v>2.4710000000000001</v>
      </c>
      <c r="V101" s="18">
        <f t="shared" si="10"/>
        <v>2.4710000000000001</v>
      </c>
      <c r="W101" s="18" t="s">
        <v>195</v>
      </c>
    </row>
    <row r="102" spans="1:23" ht="15.75" customHeight="1" x14ac:dyDescent="0.25"/>
    <row r="103" spans="1:23" ht="15.75" customHeight="1" x14ac:dyDescent="0.25">
      <c r="C103" s="96" t="s">
        <v>108</v>
      </c>
      <c r="D103" s="97"/>
      <c r="E103" s="97"/>
      <c r="F103" s="97"/>
      <c r="G103" s="97"/>
      <c r="H103" s="98"/>
      <c r="I103" s="24"/>
      <c r="J103" s="24"/>
      <c r="K103" s="24"/>
      <c r="L103" s="24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2.1542500000000002</v>
      </c>
      <c r="D105" s="18">
        <f>SUMIF($C$100:$X$100,"CO2",$C$101:$X$101)/COUNTIF($C$100:$X$100,"CO2")</f>
        <v>1.86775</v>
      </c>
      <c r="E105" s="18">
        <f>SUMIF($C$100:$X$100,"CO3",$C$101:$X$101)/COUNTIF($C$100:$X$100,"CO3")</f>
        <v>2.2515000000000001</v>
      </c>
      <c r="F105" s="18">
        <f>SUMIF($C$100:$X$100,"CO4",$C$101:$X$101)/COUNTIF($C$100:$X$100,"CO4")</f>
        <v>1.86775</v>
      </c>
      <c r="G105" s="99">
        <f>SUMIF($C$100:$X$100,"CO5",$C$101:$X$101)/COUNTIF($C$100:$X$100,"CO5")</f>
        <v>1.8236666666666668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11">$N93</f>
        <v>2.4710000000000001</v>
      </c>
      <c r="D106" s="18">
        <f t="shared" si="11"/>
        <v>2.4710000000000001</v>
      </c>
      <c r="E106" s="18">
        <f t="shared" si="11"/>
        <v>2.4710000000000001</v>
      </c>
      <c r="F106" s="18">
        <f t="shared" si="11"/>
        <v>2.4710000000000001</v>
      </c>
      <c r="G106" s="99">
        <f t="shared" si="11"/>
        <v>2.4710000000000001</v>
      </c>
      <c r="H106" s="100"/>
    </row>
    <row r="107" spans="1:23" ht="45.75" customHeight="1" x14ac:dyDescent="0.25">
      <c r="A107" s="102" t="s">
        <v>123</v>
      </c>
      <c r="B107" s="98"/>
      <c r="C107" s="6">
        <f t="shared" ref="C107:G107" si="12">(0.8*C106+0.2*C105)</f>
        <v>2.4076500000000003</v>
      </c>
      <c r="D107" s="6">
        <f t="shared" si="12"/>
        <v>2.3503500000000002</v>
      </c>
      <c r="E107" s="6">
        <f t="shared" si="12"/>
        <v>2.4271000000000003</v>
      </c>
      <c r="F107" s="6">
        <f t="shared" si="12"/>
        <v>2.3503500000000002</v>
      </c>
      <c r="G107" s="103">
        <f t="shared" si="12"/>
        <v>2.3415333333333335</v>
      </c>
      <c r="H107" s="104"/>
      <c r="K107" s="25"/>
    </row>
    <row r="108" spans="1:23" ht="15.75" customHeight="1" x14ac:dyDescent="0.25"/>
    <row r="109" spans="1:23" ht="15.75" customHeight="1" x14ac:dyDescent="0.25">
      <c r="B109" s="105" t="s">
        <v>124</v>
      </c>
      <c r="C109" s="97"/>
      <c r="D109" s="97"/>
      <c r="E109" s="97"/>
      <c r="F109" s="97"/>
      <c r="G109" s="97"/>
      <c r="H109" s="97"/>
      <c r="I109" s="98"/>
      <c r="J109" s="26">
        <f>AVERAGE(C107:H107)</f>
        <v>2.375396666666667</v>
      </c>
    </row>
    <row r="110" spans="1:23" ht="15.75" customHeight="1" x14ac:dyDescent="0.25"/>
    <row r="111" spans="1:23" ht="15.75" customHeight="1" x14ac:dyDescent="0.25">
      <c r="A111" s="27"/>
    </row>
    <row r="112" spans="1:23" ht="15.75" customHeight="1" x14ac:dyDescent="0.25"/>
    <row r="113" spans="2:18" ht="15.75" customHeight="1" x14ac:dyDescent="0.25">
      <c r="B113" s="96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24"/>
      <c r="P113" s="24"/>
      <c r="Q113" s="24"/>
      <c r="R113" s="28"/>
    </row>
    <row r="114" spans="2:18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8" ht="15.75" customHeight="1" x14ac:dyDescent="0.25">
      <c r="B115" s="29" t="s">
        <v>177</v>
      </c>
      <c r="C115" s="47">
        <v>3</v>
      </c>
      <c r="D115" s="47">
        <v>2</v>
      </c>
      <c r="E115" s="47">
        <v>2</v>
      </c>
      <c r="F115" s="47">
        <v>1</v>
      </c>
      <c r="G115" s="47">
        <v>2</v>
      </c>
      <c r="H115" s="47"/>
      <c r="I115" s="47"/>
      <c r="J115" s="47"/>
      <c r="K115" s="47"/>
      <c r="L115" s="47">
        <v>2</v>
      </c>
      <c r="M115" s="47"/>
      <c r="N115" s="88">
        <v>1</v>
      </c>
    </row>
    <row r="116" spans="2:18" ht="15.75" customHeight="1" x14ac:dyDescent="0.25">
      <c r="B116" s="29" t="s">
        <v>178</v>
      </c>
      <c r="C116" s="47">
        <v>3</v>
      </c>
      <c r="D116" s="47">
        <v>2</v>
      </c>
      <c r="E116" s="47">
        <v>3</v>
      </c>
      <c r="F116" s="47">
        <v>1</v>
      </c>
      <c r="G116" s="47">
        <v>2</v>
      </c>
      <c r="H116" s="47"/>
      <c r="I116" s="47"/>
      <c r="J116" s="47"/>
      <c r="K116" s="47"/>
      <c r="L116" s="47">
        <v>1</v>
      </c>
      <c r="M116" s="47"/>
      <c r="N116" s="88">
        <v>1</v>
      </c>
    </row>
    <row r="117" spans="2:18" ht="15.75" customHeight="1" x14ac:dyDescent="0.25">
      <c r="B117" s="29" t="s">
        <v>179</v>
      </c>
      <c r="C117" s="47">
        <v>3</v>
      </c>
      <c r="D117" s="47">
        <v>2</v>
      </c>
      <c r="E117" s="47">
        <v>3</v>
      </c>
      <c r="F117" s="47">
        <v>2</v>
      </c>
      <c r="G117" s="47">
        <v>2</v>
      </c>
      <c r="H117" s="47"/>
      <c r="I117" s="47"/>
      <c r="J117" s="47"/>
      <c r="K117" s="47">
        <v>2</v>
      </c>
      <c r="L117" s="47">
        <v>2</v>
      </c>
      <c r="M117" s="47">
        <v>1</v>
      </c>
      <c r="N117" s="88">
        <v>2</v>
      </c>
    </row>
    <row r="118" spans="2:18" ht="15.75" customHeight="1" x14ac:dyDescent="0.25">
      <c r="B118" s="29" t="s">
        <v>180</v>
      </c>
      <c r="C118" s="47">
        <v>3</v>
      </c>
      <c r="D118" s="47">
        <v>2</v>
      </c>
      <c r="E118" s="47">
        <v>2</v>
      </c>
      <c r="F118" s="47">
        <v>1</v>
      </c>
      <c r="G118" s="47">
        <v>2</v>
      </c>
      <c r="H118" s="47"/>
      <c r="I118" s="47"/>
      <c r="J118" s="47"/>
      <c r="K118" s="47">
        <v>1</v>
      </c>
      <c r="L118" s="47">
        <v>2</v>
      </c>
      <c r="M118" s="47">
        <v>1</v>
      </c>
      <c r="N118" s="88"/>
    </row>
    <row r="119" spans="2:18" ht="15.75" customHeight="1" x14ac:dyDescent="0.25">
      <c r="B119" s="29" t="s">
        <v>181</v>
      </c>
      <c r="C119" s="47">
        <v>3</v>
      </c>
      <c r="D119" s="47">
        <v>2</v>
      </c>
      <c r="E119" s="47">
        <v>3</v>
      </c>
      <c r="F119" s="47">
        <v>2</v>
      </c>
      <c r="G119" s="47">
        <v>3</v>
      </c>
      <c r="H119" s="47"/>
      <c r="I119" s="47"/>
      <c r="J119" s="47"/>
      <c r="K119" s="47">
        <v>2</v>
      </c>
      <c r="L119" s="47">
        <v>2</v>
      </c>
      <c r="M119" s="47">
        <v>2</v>
      </c>
      <c r="N119" s="88">
        <v>1</v>
      </c>
    </row>
    <row r="120" spans="2:18" ht="15.75" customHeight="1" x14ac:dyDescent="0.25">
      <c r="B120" s="29" t="s">
        <v>176</v>
      </c>
      <c r="C120" s="30">
        <f t="shared" ref="C120:G120" si="13">SUM(C115:C119)/5</f>
        <v>3</v>
      </c>
      <c r="D120" s="30">
        <f t="shared" si="13"/>
        <v>2</v>
      </c>
      <c r="E120" s="30">
        <f t="shared" si="13"/>
        <v>2.6</v>
      </c>
      <c r="F120" s="30">
        <f t="shared" si="13"/>
        <v>1.4</v>
      </c>
      <c r="G120" s="30">
        <f t="shared" si="13"/>
        <v>2.2000000000000002</v>
      </c>
      <c r="H120" s="2"/>
      <c r="I120" s="2"/>
      <c r="J120" s="2"/>
      <c r="K120" s="30">
        <f>SUM(K115:K119)/5</f>
        <v>1</v>
      </c>
      <c r="L120" s="2"/>
      <c r="M120" s="30">
        <f t="shared" ref="M120:N120" si="14">SUM(M115:M119)/5</f>
        <v>0.8</v>
      </c>
      <c r="N120" s="30">
        <f t="shared" si="14"/>
        <v>1</v>
      </c>
    </row>
    <row r="121" spans="2:18" ht="15.75" customHeight="1" x14ac:dyDescent="0.25"/>
    <row r="122" spans="2:18" ht="15.75" customHeight="1" x14ac:dyDescent="0.25">
      <c r="B122" s="96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24"/>
      <c r="Q122" s="28"/>
    </row>
    <row r="123" spans="2:18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8" ht="15.75" customHeight="1" x14ac:dyDescent="0.25">
      <c r="B124" s="29" t="s">
        <v>177</v>
      </c>
      <c r="C124" s="6">
        <f>C107</f>
        <v>2.4076500000000003</v>
      </c>
      <c r="D124" s="18">
        <f t="shared" ref="D124:O124" si="15">(C115/3)*$C124</f>
        <v>2.4076500000000003</v>
      </c>
      <c r="E124" s="18">
        <f t="shared" si="15"/>
        <v>1.6051000000000002</v>
      </c>
      <c r="F124" s="18">
        <f t="shared" si="15"/>
        <v>1.6051000000000002</v>
      </c>
      <c r="G124" s="18">
        <f t="shared" si="15"/>
        <v>0.8025500000000001</v>
      </c>
      <c r="H124" s="18">
        <f t="shared" si="15"/>
        <v>1.6051000000000002</v>
      </c>
      <c r="I124" s="18">
        <f t="shared" si="15"/>
        <v>0</v>
      </c>
      <c r="J124" s="18">
        <f t="shared" si="15"/>
        <v>0</v>
      </c>
      <c r="K124" s="18">
        <f t="shared" si="15"/>
        <v>0</v>
      </c>
      <c r="L124" s="18">
        <f t="shared" si="15"/>
        <v>0</v>
      </c>
      <c r="M124" s="18">
        <f t="shared" si="15"/>
        <v>1.6051000000000002</v>
      </c>
      <c r="N124" s="18">
        <f t="shared" si="15"/>
        <v>0</v>
      </c>
      <c r="O124" s="18">
        <f t="shared" si="15"/>
        <v>0.8025500000000001</v>
      </c>
    </row>
    <row r="125" spans="2:18" ht="15.75" customHeight="1" x14ac:dyDescent="0.25">
      <c r="B125" s="29" t="s">
        <v>178</v>
      </c>
      <c r="C125" s="6">
        <f>D107</f>
        <v>2.3503500000000002</v>
      </c>
      <c r="D125" s="18">
        <f t="shared" ref="D125:E125" si="16">(C116/3)*$C125</f>
        <v>2.3503500000000002</v>
      </c>
      <c r="E125" s="18">
        <f t="shared" si="16"/>
        <v>1.5669</v>
      </c>
      <c r="F125" s="2">
        <v>1.91</v>
      </c>
      <c r="G125" s="18">
        <f t="shared" ref="G125:O125" si="17">(F116/3)*$C125</f>
        <v>0.78344999999999998</v>
      </c>
      <c r="H125" s="18">
        <f t="shared" si="17"/>
        <v>1.5669</v>
      </c>
      <c r="I125" s="18">
        <f t="shared" si="17"/>
        <v>0</v>
      </c>
      <c r="J125" s="18">
        <f t="shared" si="17"/>
        <v>0</v>
      </c>
      <c r="K125" s="18">
        <f t="shared" si="17"/>
        <v>0</v>
      </c>
      <c r="L125" s="18">
        <f t="shared" si="17"/>
        <v>0</v>
      </c>
      <c r="M125" s="18">
        <f t="shared" si="17"/>
        <v>0.78344999999999998</v>
      </c>
      <c r="N125" s="18">
        <f t="shared" si="17"/>
        <v>0</v>
      </c>
      <c r="O125" s="18">
        <f t="shared" si="17"/>
        <v>0.78344999999999998</v>
      </c>
    </row>
    <row r="126" spans="2:18" ht="15.75" customHeight="1" x14ac:dyDescent="0.25">
      <c r="B126" s="29" t="s">
        <v>179</v>
      </c>
      <c r="C126" s="6">
        <f>E107</f>
        <v>2.4271000000000003</v>
      </c>
      <c r="D126" s="18">
        <f t="shared" ref="D126:E126" si="18">(C117/3)*$C126</f>
        <v>2.4271000000000003</v>
      </c>
      <c r="E126" s="18">
        <f t="shared" si="18"/>
        <v>1.6180666666666668</v>
      </c>
      <c r="F126" s="2">
        <v>2.84</v>
      </c>
      <c r="G126" s="18">
        <f t="shared" ref="G126:O126" si="19">(F117/3)*$C126</f>
        <v>1.6180666666666668</v>
      </c>
      <c r="H126" s="18">
        <f t="shared" si="19"/>
        <v>1.6180666666666668</v>
      </c>
      <c r="I126" s="18">
        <f t="shared" si="19"/>
        <v>0</v>
      </c>
      <c r="J126" s="18">
        <f t="shared" si="19"/>
        <v>0</v>
      </c>
      <c r="K126" s="18">
        <f t="shared" si="19"/>
        <v>0</v>
      </c>
      <c r="L126" s="18">
        <f t="shared" si="19"/>
        <v>1.6180666666666668</v>
      </c>
      <c r="M126" s="18">
        <f t="shared" si="19"/>
        <v>1.6180666666666668</v>
      </c>
      <c r="N126" s="18">
        <f t="shared" si="19"/>
        <v>0.80903333333333338</v>
      </c>
      <c r="O126" s="18">
        <f t="shared" si="19"/>
        <v>1.6180666666666668</v>
      </c>
    </row>
    <row r="127" spans="2:18" ht="15.75" customHeight="1" x14ac:dyDescent="0.25">
      <c r="B127" s="29" t="s">
        <v>180</v>
      </c>
      <c r="C127" s="6">
        <f>F107</f>
        <v>2.3503500000000002</v>
      </c>
      <c r="D127" s="18">
        <f t="shared" ref="D127:E127" si="20">(C118/3)*$C127</f>
        <v>2.3503500000000002</v>
      </c>
      <c r="E127" s="18">
        <f t="shared" si="20"/>
        <v>1.5669</v>
      </c>
      <c r="F127" s="2">
        <v>1.94</v>
      </c>
      <c r="G127" s="18">
        <f t="shared" ref="G127:O127" si="21">(F118/3)*$C127</f>
        <v>0.78344999999999998</v>
      </c>
      <c r="H127" s="18">
        <f t="shared" si="21"/>
        <v>1.5669</v>
      </c>
      <c r="I127" s="18">
        <f t="shared" si="21"/>
        <v>0</v>
      </c>
      <c r="J127" s="18">
        <f t="shared" si="21"/>
        <v>0</v>
      </c>
      <c r="K127" s="18">
        <f t="shared" si="21"/>
        <v>0</v>
      </c>
      <c r="L127" s="18">
        <f t="shared" si="21"/>
        <v>0.78344999999999998</v>
      </c>
      <c r="M127" s="18">
        <f t="shared" si="21"/>
        <v>1.5669</v>
      </c>
      <c r="N127" s="18">
        <f t="shared" si="21"/>
        <v>0.78344999999999998</v>
      </c>
      <c r="O127" s="18">
        <f t="shared" si="21"/>
        <v>0</v>
      </c>
    </row>
    <row r="128" spans="2:18" ht="15.75" customHeight="1" x14ac:dyDescent="0.25">
      <c r="B128" s="29" t="s">
        <v>181</v>
      </c>
      <c r="C128" s="6">
        <f>G107</f>
        <v>2.3415333333333335</v>
      </c>
      <c r="D128" s="18">
        <f t="shared" ref="D128:E128" si="22">(C119/3)*$C128</f>
        <v>2.3415333333333335</v>
      </c>
      <c r="E128" s="18">
        <f t="shared" si="22"/>
        <v>1.5610222222222223</v>
      </c>
      <c r="F128" s="2">
        <v>2.87</v>
      </c>
      <c r="G128" s="18">
        <f t="shared" ref="G128:O128" si="23">(F119/3)*$C128</f>
        <v>1.5610222222222223</v>
      </c>
      <c r="H128" s="18">
        <f t="shared" si="23"/>
        <v>2.3415333333333335</v>
      </c>
      <c r="I128" s="18">
        <f t="shared" si="23"/>
        <v>0</v>
      </c>
      <c r="J128" s="18">
        <f t="shared" si="23"/>
        <v>0</v>
      </c>
      <c r="K128" s="18">
        <f t="shared" si="23"/>
        <v>0</v>
      </c>
      <c r="L128" s="18">
        <f t="shared" si="23"/>
        <v>1.5610222222222223</v>
      </c>
      <c r="M128" s="18">
        <f t="shared" si="23"/>
        <v>1.5610222222222223</v>
      </c>
      <c r="N128" s="18">
        <f t="shared" si="23"/>
        <v>1.5610222222222223</v>
      </c>
      <c r="O128" s="18">
        <f t="shared" si="23"/>
        <v>0.78051111111111116</v>
      </c>
    </row>
    <row r="129" spans="2:15" ht="15.75" customHeight="1" x14ac:dyDescent="0.25">
      <c r="B129" s="29" t="s">
        <v>176</v>
      </c>
      <c r="C129" s="31" t="s">
        <v>142</v>
      </c>
      <c r="D129" s="32">
        <f t="shared" ref="D129:O129" si="24">AVERAGE(D124:D128)</f>
        <v>2.375396666666667</v>
      </c>
      <c r="E129" s="32">
        <f t="shared" si="24"/>
        <v>1.5835977777777779</v>
      </c>
      <c r="F129" s="32">
        <f t="shared" si="24"/>
        <v>2.2330199999999998</v>
      </c>
      <c r="G129" s="32">
        <f t="shared" si="24"/>
        <v>1.109707777777778</v>
      </c>
      <c r="H129" s="32">
        <f t="shared" si="24"/>
        <v>1.7396999999999998</v>
      </c>
      <c r="I129" s="32">
        <f t="shared" si="24"/>
        <v>0</v>
      </c>
      <c r="J129" s="32">
        <f t="shared" si="24"/>
        <v>0</v>
      </c>
      <c r="K129" s="32">
        <f t="shared" si="24"/>
        <v>0</v>
      </c>
      <c r="L129" s="32">
        <f t="shared" si="24"/>
        <v>0.79250777777777781</v>
      </c>
      <c r="M129" s="32">
        <f t="shared" si="24"/>
        <v>1.4269077777777777</v>
      </c>
      <c r="N129" s="32">
        <f t="shared" si="24"/>
        <v>0.63070111111111116</v>
      </c>
      <c r="O129" s="32">
        <f t="shared" si="24"/>
        <v>0.7969155555555556</v>
      </c>
    </row>
    <row r="130" spans="2:15" ht="15.75" customHeight="1" x14ac:dyDescent="0.25"/>
    <row r="131" spans="2:15" ht="15.75" customHeight="1" x14ac:dyDescent="0.25">
      <c r="B131" s="96" t="s">
        <v>143</v>
      </c>
      <c r="C131" s="97"/>
      <c r="D131" s="98"/>
      <c r="E131" s="24"/>
      <c r="F131" s="24"/>
      <c r="G131" s="24"/>
      <c r="H131" s="107" t="s">
        <v>144</v>
      </c>
      <c r="I131" s="107"/>
      <c r="J131" s="107"/>
      <c r="K131" s="107"/>
      <c r="L131" s="107"/>
      <c r="M131" s="107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29" t="s">
        <v>177</v>
      </c>
      <c r="C133" s="89">
        <v>3</v>
      </c>
      <c r="D133" s="89">
        <v>2</v>
      </c>
      <c r="H133" s="106" t="s">
        <v>177</v>
      </c>
      <c r="I133" s="106"/>
      <c r="J133" s="106"/>
      <c r="K133" s="106"/>
      <c r="L133" s="35">
        <f t="shared" ref="L133:M133" si="25">C133/3*$C124</f>
        <v>2.4076500000000003</v>
      </c>
      <c r="M133" s="35">
        <f t="shared" si="25"/>
        <v>1.6051000000000002</v>
      </c>
    </row>
    <row r="134" spans="2:15" ht="15.75" customHeight="1" x14ac:dyDescent="0.25">
      <c r="B134" s="29" t="s">
        <v>178</v>
      </c>
      <c r="C134" s="89">
        <v>3</v>
      </c>
      <c r="D134" s="89">
        <v>2</v>
      </c>
      <c r="H134" s="106" t="s">
        <v>178</v>
      </c>
      <c r="I134" s="106"/>
      <c r="J134" s="106"/>
      <c r="K134" s="106"/>
      <c r="L134" s="35">
        <f t="shared" ref="L134:M134" si="26">C134/3*$C125</f>
        <v>2.3503500000000002</v>
      </c>
      <c r="M134" s="35">
        <f t="shared" si="26"/>
        <v>1.5669</v>
      </c>
    </row>
    <row r="135" spans="2:15" ht="15.75" customHeight="1" x14ac:dyDescent="0.25">
      <c r="B135" s="29" t="s">
        <v>179</v>
      </c>
      <c r="C135" s="89">
        <v>3</v>
      </c>
      <c r="D135" s="89">
        <v>2</v>
      </c>
      <c r="H135" s="106" t="s">
        <v>179</v>
      </c>
      <c r="I135" s="106"/>
      <c r="J135" s="106"/>
      <c r="K135" s="106"/>
      <c r="L135" s="35">
        <f t="shared" ref="L135:M135" si="27">C135/3*$C126</f>
        <v>2.4271000000000003</v>
      </c>
      <c r="M135" s="35">
        <f t="shared" si="27"/>
        <v>1.6180666666666668</v>
      </c>
    </row>
    <row r="136" spans="2:15" ht="15.75" customHeight="1" x14ac:dyDescent="0.25">
      <c r="B136" s="29" t="s">
        <v>180</v>
      </c>
      <c r="C136" s="89">
        <v>3</v>
      </c>
      <c r="D136" s="89">
        <v>2</v>
      </c>
      <c r="H136" s="106" t="s">
        <v>180</v>
      </c>
      <c r="I136" s="106"/>
      <c r="J136" s="106"/>
      <c r="K136" s="106"/>
      <c r="L136" s="35">
        <f t="shared" ref="L136:M136" si="28">C136/3*$C127</f>
        <v>2.3503500000000002</v>
      </c>
      <c r="M136" s="35">
        <f t="shared" si="28"/>
        <v>1.5669</v>
      </c>
    </row>
    <row r="137" spans="2:15" ht="15.75" customHeight="1" x14ac:dyDescent="0.25">
      <c r="B137" s="29" t="s">
        <v>181</v>
      </c>
      <c r="C137" s="89">
        <v>3</v>
      </c>
      <c r="D137" s="89">
        <v>2</v>
      </c>
      <c r="H137" s="106" t="s">
        <v>181</v>
      </c>
      <c r="I137" s="106"/>
      <c r="J137" s="106"/>
      <c r="K137" s="106"/>
      <c r="L137" s="35">
        <f t="shared" ref="L137:M137" si="29">C137/3*$C128</f>
        <v>2.3415333333333335</v>
      </c>
      <c r="M137" s="35">
        <f t="shared" si="29"/>
        <v>1.5610222222222223</v>
      </c>
    </row>
    <row r="138" spans="2:15" ht="15.75" customHeight="1" x14ac:dyDescent="0.25">
      <c r="B138" s="29" t="s">
        <v>176</v>
      </c>
      <c r="C138" s="30">
        <f t="shared" ref="C138:D138" si="30">SUM(C133:C137)/5</f>
        <v>3</v>
      </c>
      <c r="D138" s="30">
        <f t="shared" si="30"/>
        <v>2</v>
      </c>
      <c r="F138" s="33"/>
      <c r="H138" s="106" t="s">
        <v>176</v>
      </c>
      <c r="I138" s="106"/>
      <c r="J138" s="106"/>
      <c r="K138" s="106"/>
      <c r="L138" s="36">
        <f t="shared" ref="L138:M138" si="31">SUM(L133:L137)/5</f>
        <v>2.375396666666667</v>
      </c>
      <c r="M138" s="36">
        <f t="shared" si="31"/>
        <v>1.5835977777777779</v>
      </c>
    </row>
    <row r="139" spans="2:15" ht="15.75" customHeight="1" x14ac:dyDescent="0.25">
      <c r="B139" s="28"/>
      <c r="C139" s="37"/>
      <c r="D139" s="37"/>
      <c r="F139" s="33"/>
      <c r="J139" s="38"/>
      <c r="K139" s="39"/>
      <c r="L139" s="40"/>
      <c r="M139" s="40"/>
    </row>
    <row r="140" spans="2:15" ht="15.75" customHeight="1" x14ac:dyDescent="0.25">
      <c r="B140" s="28"/>
      <c r="C140" s="37"/>
      <c r="D140" s="37"/>
      <c r="F140" s="33"/>
      <c r="J140" s="38"/>
      <c r="K140" s="39"/>
      <c r="L140" s="40"/>
      <c r="M140" s="40"/>
    </row>
    <row r="141" spans="2:15" ht="15.75" customHeight="1" x14ac:dyDescent="0.25">
      <c r="D141" s="14"/>
      <c r="E141" s="14"/>
      <c r="F141" s="14"/>
      <c r="G141" s="14"/>
      <c r="L141" s="33"/>
    </row>
    <row r="142" spans="2:15" ht="15.75" customHeight="1" x14ac:dyDescent="0.25">
      <c r="K142" s="108" t="s">
        <v>147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C1001"/>
  <sheetViews>
    <sheetView tabSelected="1" workbookViewId="0">
      <selection activeCell="B3" sqref="B3:N3"/>
    </sheetView>
  </sheetViews>
  <sheetFormatPr defaultColWidth="12.5546875" defaultRowHeight="15" customHeight="1" x14ac:dyDescent="0.25"/>
  <cols>
    <col min="1" max="1" width="6.6640625" style="7" customWidth="1"/>
    <col min="2" max="2" width="23.554687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6" ht="15.75" customHeight="1" x14ac:dyDescent="0.25"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96" t="s">
        <v>154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14" t="s">
        <v>153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15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16" t="s">
        <v>26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1:16" ht="15.75" customHeight="1" x14ac:dyDescent="0.25">
      <c r="A12" s="11" t="s">
        <v>27</v>
      </c>
      <c r="B12" s="47">
        <v>331645</v>
      </c>
      <c r="C12" s="64">
        <v>7</v>
      </c>
      <c r="D12" s="64">
        <v>3</v>
      </c>
      <c r="E12" s="72">
        <v>1</v>
      </c>
      <c r="F12" s="72">
        <v>2</v>
      </c>
      <c r="G12" s="75">
        <v>3</v>
      </c>
      <c r="H12" s="75" t="s">
        <v>194</v>
      </c>
      <c r="I12" s="75">
        <v>1</v>
      </c>
      <c r="J12" s="75" t="s">
        <v>194</v>
      </c>
      <c r="K12" s="75">
        <v>1</v>
      </c>
      <c r="L12" s="80">
        <v>8</v>
      </c>
      <c r="M12" s="81">
        <v>7</v>
      </c>
      <c r="N12" s="95">
        <v>23</v>
      </c>
      <c r="P12" s="12"/>
    </row>
    <row r="13" spans="1:16" ht="15.75" customHeight="1" x14ac:dyDescent="0.25">
      <c r="A13" s="11" t="s">
        <v>28</v>
      </c>
      <c r="B13" s="47">
        <v>331646</v>
      </c>
      <c r="C13" s="64">
        <v>7</v>
      </c>
      <c r="D13" s="64">
        <v>3</v>
      </c>
      <c r="E13" s="72">
        <v>4</v>
      </c>
      <c r="F13" s="72" t="s">
        <v>194</v>
      </c>
      <c r="G13" s="75">
        <v>7</v>
      </c>
      <c r="H13" s="75">
        <v>3</v>
      </c>
      <c r="I13" s="75">
        <v>1</v>
      </c>
      <c r="J13" s="75" t="s">
        <v>194</v>
      </c>
      <c r="K13" s="75"/>
      <c r="L13" s="80">
        <v>8</v>
      </c>
      <c r="M13" s="81">
        <v>7</v>
      </c>
      <c r="N13" s="95">
        <v>31</v>
      </c>
      <c r="P13" s="12"/>
    </row>
    <row r="14" spans="1:16" ht="15.75" customHeight="1" x14ac:dyDescent="0.25">
      <c r="A14" s="11" t="s">
        <v>29</v>
      </c>
      <c r="B14" s="47">
        <v>331647</v>
      </c>
      <c r="C14" s="64">
        <v>6</v>
      </c>
      <c r="D14" s="64">
        <v>4</v>
      </c>
      <c r="E14" s="72">
        <v>1</v>
      </c>
      <c r="F14" s="72" t="s">
        <v>194</v>
      </c>
      <c r="G14" s="75" t="s">
        <v>194</v>
      </c>
      <c r="H14" s="75" t="s">
        <v>194</v>
      </c>
      <c r="I14" s="75" t="s">
        <v>194</v>
      </c>
      <c r="J14" s="75" t="s">
        <v>194</v>
      </c>
      <c r="K14" s="75" t="s">
        <v>194</v>
      </c>
      <c r="L14" s="80">
        <v>8</v>
      </c>
      <c r="M14" s="81">
        <v>7</v>
      </c>
      <c r="N14" s="95">
        <v>17</v>
      </c>
      <c r="P14" s="12"/>
    </row>
    <row r="15" spans="1:16" ht="15.75" customHeight="1" x14ac:dyDescent="0.25">
      <c r="A15" s="11" t="s">
        <v>30</v>
      </c>
      <c r="B15" s="47">
        <v>331648</v>
      </c>
      <c r="C15" s="64">
        <v>7</v>
      </c>
      <c r="D15" s="64">
        <v>5</v>
      </c>
      <c r="E15" s="72">
        <v>6</v>
      </c>
      <c r="F15" s="72">
        <v>7</v>
      </c>
      <c r="G15" s="75">
        <v>9</v>
      </c>
      <c r="H15" s="75">
        <v>8</v>
      </c>
      <c r="I15" s="75">
        <v>11</v>
      </c>
      <c r="J15" s="75" t="s">
        <v>194</v>
      </c>
      <c r="K15" s="75">
        <v>1</v>
      </c>
      <c r="L15" s="80">
        <v>8</v>
      </c>
      <c r="M15" s="81">
        <v>7</v>
      </c>
      <c r="N15" s="95">
        <v>31</v>
      </c>
      <c r="P15" s="12"/>
    </row>
    <row r="16" spans="1:16" ht="15.75" customHeight="1" x14ac:dyDescent="0.25">
      <c r="A16" s="11" t="s">
        <v>31</v>
      </c>
      <c r="B16" s="47">
        <v>331649</v>
      </c>
      <c r="C16" s="64">
        <v>1</v>
      </c>
      <c r="D16" s="64">
        <v>5</v>
      </c>
      <c r="E16" s="72">
        <v>6</v>
      </c>
      <c r="F16" s="72" t="s">
        <v>194</v>
      </c>
      <c r="G16" s="75" t="s">
        <v>194</v>
      </c>
      <c r="H16" s="75">
        <v>4</v>
      </c>
      <c r="I16" s="75">
        <v>3</v>
      </c>
      <c r="J16" s="75" t="s">
        <v>194</v>
      </c>
      <c r="K16" s="75" t="s">
        <v>194</v>
      </c>
      <c r="L16" s="80">
        <v>8</v>
      </c>
      <c r="M16" s="81">
        <v>7</v>
      </c>
      <c r="N16" s="95">
        <v>20</v>
      </c>
      <c r="P16" s="12"/>
    </row>
    <row r="17" spans="1:16" ht="15.75" customHeight="1" x14ac:dyDescent="0.25">
      <c r="A17" s="11" t="s">
        <v>32</v>
      </c>
      <c r="B17" s="47">
        <v>331650</v>
      </c>
      <c r="C17" s="64">
        <v>6</v>
      </c>
      <c r="D17" s="64">
        <v>7</v>
      </c>
      <c r="E17" s="72">
        <v>7</v>
      </c>
      <c r="F17" s="72">
        <v>8</v>
      </c>
      <c r="G17" s="75">
        <v>11</v>
      </c>
      <c r="H17" s="75">
        <v>6</v>
      </c>
      <c r="I17" s="75">
        <v>1</v>
      </c>
      <c r="J17" s="75">
        <v>7</v>
      </c>
      <c r="K17" s="75">
        <v>4</v>
      </c>
      <c r="L17" s="80">
        <v>8</v>
      </c>
      <c r="M17" s="81">
        <v>7</v>
      </c>
      <c r="N17" s="95">
        <v>33</v>
      </c>
      <c r="P17" s="12"/>
    </row>
    <row r="18" spans="1:16" ht="15.75" customHeight="1" x14ac:dyDescent="0.25">
      <c r="A18" s="11" t="s">
        <v>33</v>
      </c>
      <c r="B18" s="47">
        <v>331651</v>
      </c>
      <c r="C18" s="64">
        <v>2</v>
      </c>
      <c r="D18" s="64">
        <v>5</v>
      </c>
      <c r="E18" s="72">
        <v>1</v>
      </c>
      <c r="F18" s="72">
        <v>2</v>
      </c>
      <c r="G18" s="75">
        <v>1</v>
      </c>
      <c r="H18" s="75">
        <v>3</v>
      </c>
      <c r="I18" s="75">
        <v>3</v>
      </c>
      <c r="J18" s="75" t="s">
        <v>194</v>
      </c>
      <c r="K18" s="75" t="s">
        <v>194</v>
      </c>
      <c r="L18" s="80">
        <v>8</v>
      </c>
      <c r="M18" s="81">
        <v>7</v>
      </c>
      <c r="N18" s="95">
        <v>23</v>
      </c>
      <c r="P18" s="12"/>
    </row>
    <row r="19" spans="1:16" ht="15.75" customHeight="1" x14ac:dyDescent="0.25">
      <c r="A19" s="11" t="s">
        <v>34</v>
      </c>
      <c r="B19" s="47">
        <v>331652</v>
      </c>
      <c r="C19" s="64">
        <v>6</v>
      </c>
      <c r="D19" s="64" t="s">
        <v>194</v>
      </c>
      <c r="E19" s="72">
        <v>1</v>
      </c>
      <c r="F19" s="72">
        <v>3</v>
      </c>
      <c r="G19" s="75" t="s">
        <v>194</v>
      </c>
      <c r="H19" s="75" t="s">
        <v>194</v>
      </c>
      <c r="I19" s="75">
        <v>8</v>
      </c>
      <c r="J19" s="75" t="s">
        <v>194</v>
      </c>
      <c r="K19" s="75">
        <v>2</v>
      </c>
      <c r="L19" s="80">
        <v>8</v>
      </c>
      <c r="M19" s="81">
        <v>7</v>
      </c>
      <c r="N19" s="95">
        <v>25</v>
      </c>
      <c r="P19" s="12"/>
    </row>
    <row r="20" spans="1:16" ht="15.75" customHeight="1" x14ac:dyDescent="0.25">
      <c r="A20" s="11" t="s">
        <v>35</v>
      </c>
      <c r="B20" s="47">
        <v>331653</v>
      </c>
      <c r="C20" s="64">
        <v>8</v>
      </c>
      <c r="D20" s="64">
        <v>6</v>
      </c>
      <c r="E20" s="72">
        <v>8</v>
      </c>
      <c r="F20" s="72">
        <v>9</v>
      </c>
      <c r="G20" s="75"/>
      <c r="H20" s="75"/>
      <c r="I20" s="75"/>
      <c r="J20" s="75"/>
      <c r="K20" s="75"/>
      <c r="L20" s="80">
        <v>8</v>
      </c>
      <c r="M20" s="81">
        <v>7</v>
      </c>
      <c r="N20" s="95">
        <v>38</v>
      </c>
      <c r="P20" s="12"/>
    </row>
    <row r="21" spans="1:16" ht="15.75" customHeight="1" x14ac:dyDescent="0.25">
      <c r="A21" s="11" t="s">
        <v>36</v>
      </c>
      <c r="B21" s="47">
        <v>331654</v>
      </c>
      <c r="C21" s="64">
        <v>7</v>
      </c>
      <c r="D21" s="64">
        <v>6</v>
      </c>
      <c r="E21" s="72">
        <v>3</v>
      </c>
      <c r="F21" s="72">
        <v>3</v>
      </c>
      <c r="G21" s="75">
        <v>4</v>
      </c>
      <c r="H21" s="75">
        <v>3</v>
      </c>
      <c r="I21" s="75">
        <v>1</v>
      </c>
      <c r="J21" s="75" t="s">
        <v>194</v>
      </c>
      <c r="K21" s="75" t="s">
        <v>194</v>
      </c>
      <c r="L21" s="80">
        <v>8</v>
      </c>
      <c r="M21" s="81">
        <v>7</v>
      </c>
      <c r="N21" s="95">
        <v>34</v>
      </c>
      <c r="P21" s="12"/>
    </row>
    <row r="22" spans="1:16" ht="15.75" customHeight="1" x14ac:dyDescent="0.25">
      <c r="A22" s="11" t="s">
        <v>37</v>
      </c>
      <c r="B22" s="47">
        <v>331655</v>
      </c>
      <c r="C22" s="64">
        <v>4</v>
      </c>
      <c r="D22" s="64">
        <v>6</v>
      </c>
      <c r="E22" s="72">
        <v>5</v>
      </c>
      <c r="F22" s="72">
        <v>6</v>
      </c>
      <c r="G22" s="75">
        <v>1</v>
      </c>
      <c r="H22" s="75">
        <v>3</v>
      </c>
      <c r="I22" s="75">
        <v>11</v>
      </c>
      <c r="J22" s="75" t="s">
        <v>194</v>
      </c>
      <c r="K22" s="75" t="s">
        <v>194</v>
      </c>
      <c r="L22" s="80">
        <v>8</v>
      </c>
      <c r="M22" s="81">
        <v>7</v>
      </c>
      <c r="N22" s="95">
        <v>23</v>
      </c>
      <c r="P22" s="12"/>
    </row>
    <row r="23" spans="1:16" ht="15.75" customHeight="1" x14ac:dyDescent="0.25">
      <c r="A23" s="11" t="s">
        <v>38</v>
      </c>
      <c r="B23" s="47">
        <v>331656</v>
      </c>
      <c r="C23" s="64">
        <v>7</v>
      </c>
      <c r="D23" s="64">
        <v>8</v>
      </c>
      <c r="E23" s="72">
        <v>6</v>
      </c>
      <c r="F23" s="72">
        <v>5</v>
      </c>
      <c r="G23" s="75">
        <v>8</v>
      </c>
      <c r="H23" s="75">
        <v>4</v>
      </c>
      <c r="I23" s="75">
        <v>12</v>
      </c>
      <c r="J23" s="75">
        <v>2</v>
      </c>
      <c r="K23" s="75">
        <v>4</v>
      </c>
      <c r="L23" s="80">
        <v>8</v>
      </c>
      <c r="M23" s="81">
        <v>7</v>
      </c>
      <c r="N23" s="95">
        <v>37</v>
      </c>
      <c r="P23" s="12"/>
    </row>
    <row r="24" spans="1:16" ht="15.75" customHeight="1" x14ac:dyDescent="0.25">
      <c r="A24" s="11" t="s">
        <v>39</v>
      </c>
      <c r="B24" s="47">
        <v>331657</v>
      </c>
      <c r="C24" s="64">
        <v>4</v>
      </c>
      <c r="D24" s="64">
        <v>5</v>
      </c>
      <c r="E24" s="72">
        <v>2</v>
      </c>
      <c r="F24" s="72">
        <v>9</v>
      </c>
      <c r="G24" s="75">
        <v>12</v>
      </c>
      <c r="H24" s="75">
        <v>8</v>
      </c>
      <c r="I24" s="75">
        <v>4</v>
      </c>
      <c r="J24" s="75" t="s">
        <v>194</v>
      </c>
      <c r="K24" s="75" t="s">
        <v>194</v>
      </c>
      <c r="L24" s="80">
        <v>8</v>
      </c>
      <c r="M24" s="81">
        <v>7</v>
      </c>
      <c r="N24" s="95">
        <v>23</v>
      </c>
      <c r="P24" s="12"/>
    </row>
    <row r="25" spans="1:16" ht="15.75" customHeight="1" x14ac:dyDescent="0.25">
      <c r="A25" s="11" t="s">
        <v>40</v>
      </c>
      <c r="B25" s="47">
        <v>331658</v>
      </c>
      <c r="C25" s="64">
        <v>4</v>
      </c>
      <c r="D25" s="64">
        <v>5</v>
      </c>
      <c r="E25" s="72">
        <v>5</v>
      </c>
      <c r="F25" s="72">
        <v>8</v>
      </c>
      <c r="G25" s="75">
        <v>3</v>
      </c>
      <c r="H25" s="75">
        <v>2</v>
      </c>
      <c r="I25" s="75">
        <v>3</v>
      </c>
      <c r="J25" s="75" t="s">
        <v>194</v>
      </c>
      <c r="K25" s="75" t="s">
        <v>194</v>
      </c>
      <c r="L25" s="80">
        <v>8</v>
      </c>
      <c r="M25" s="81">
        <v>7</v>
      </c>
      <c r="N25" s="95">
        <v>29</v>
      </c>
      <c r="P25" s="12"/>
    </row>
    <row r="26" spans="1:16" ht="15.75" customHeight="1" x14ac:dyDescent="0.25">
      <c r="A26" s="11" t="s">
        <v>41</v>
      </c>
      <c r="B26" s="47">
        <v>331659</v>
      </c>
      <c r="C26" s="64">
        <v>7</v>
      </c>
      <c r="D26" s="64">
        <v>4</v>
      </c>
      <c r="E26" s="72">
        <v>1</v>
      </c>
      <c r="F26" s="72">
        <v>5</v>
      </c>
      <c r="G26" s="75" t="s">
        <v>194</v>
      </c>
      <c r="H26" s="75">
        <v>3</v>
      </c>
      <c r="I26" s="75">
        <v>7</v>
      </c>
      <c r="J26" s="75">
        <v>3</v>
      </c>
      <c r="K26" s="75" t="s">
        <v>194</v>
      </c>
      <c r="L26" s="80">
        <v>8</v>
      </c>
      <c r="M26" s="81">
        <v>7</v>
      </c>
      <c r="N26" s="95">
        <v>16</v>
      </c>
      <c r="P26" s="12"/>
    </row>
    <row r="27" spans="1:16" ht="15.75" customHeight="1" x14ac:dyDescent="0.25">
      <c r="A27" s="11" t="s">
        <v>42</v>
      </c>
      <c r="B27" s="47">
        <v>331660</v>
      </c>
      <c r="C27" s="64">
        <v>6</v>
      </c>
      <c r="D27" s="64">
        <v>4</v>
      </c>
      <c r="E27" s="72">
        <v>3</v>
      </c>
      <c r="F27" s="72">
        <v>5</v>
      </c>
      <c r="G27" s="75">
        <v>6</v>
      </c>
      <c r="H27" s="75">
        <v>4</v>
      </c>
      <c r="I27" s="75">
        <v>9</v>
      </c>
      <c r="J27" s="75" t="s">
        <v>194</v>
      </c>
      <c r="K27" s="75">
        <v>3</v>
      </c>
      <c r="L27" s="80">
        <v>8</v>
      </c>
      <c r="M27" s="81">
        <v>7</v>
      </c>
      <c r="N27" s="95">
        <v>22</v>
      </c>
      <c r="P27" s="12"/>
    </row>
    <row r="28" spans="1:16" ht="15.75" customHeight="1" x14ac:dyDescent="0.25">
      <c r="A28" s="11" t="s">
        <v>43</v>
      </c>
      <c r="B28" s="47">
        <v>331661</v>
      </c>
      <c r="C28" s="64">
        <v>6</v>
      </c>
      <c r="D28" s="64">
        <v>2</v>
      </c>
      <c r="E28" s="72" t="s">
        <v>194</v>
      </c>
      <c r="F28" s="72">
        <v>3</v>
      </c>
      <c r="G28" s="75" t="s">
        <v>194</v>
      </c>
      <c r="H28" s="75" t="s">
        <v>194</v>
      </c>
      <c r="I28" s="75" t="s">
        <v>194</v>
      </c>
      <c r="J28" s="75" t="s">
        <v>194</v>
      </c>
      <c r="K28" s="75" t="s">
        <v>194</v>
      </c>
      <c r="L28" s="80">
        <v>8</v>
      </c>
      <c r="M28" s="81">
        <v>7</v>
      </c>
      <c r="N28" s="95">
        <v>37</v>
      </c>
      <c r="P28" s="12"/>
    </row>
    <row r="29" spans="1:16" ht="15.75" customHeight="1" x14ac:dyDescent="0.25">
      <c r="A29" s="11" t="s">
        <v>44</v>
      </c>
      <c r="B29" s="47">
        <v>331662</v>
      </c>
      <c r="C29" s="64">
        <v>6</v>
      </c>
      <c r="D29" s="64" t="s">
        <v>194</v>
      </c>
      <c r="E29" s="72">
        <v>3</v>
      </c>
      <c r="F29" s="72">
        <v>2</v>
      </c>
      <c r="G29" s="75">
        <v>4</v>
      </c>
      <c r="H29" s="75" t="s">
        <v>194</v>
      </c>
      <c r="I29" s="75" t="s">
        <v>194</v>
      </c>
      <c r="J29" s="75" t="s">
        <v>194</v>
      </c>
      <c r="K29" s="75">
        <v>1</v>
      </c>
      <c r="L29" s="80">
        <v>8</v>
      </c>
      <c r="M29" s="81">
        <v>7</v>
      </c>
      <c r="N29" s="95">
        <v>25</v>
      </c>
      <c r="P29" s="12"/>
    </row>
    <row r="30" spans="1:16" ht="15.75" customHeight="1" x14ac:dyDescent="0.25">
      <c r="A30" s="11" t="s">
        <v>45</v>
      </c>
      <c r="B30" s="47">
        <v>331663</v>
      </c>
      <c r="C30" s="64">
        <v>5</v>
      </c>
      <c r="D30" s="64">
        <v>2</v>
      </c>
      <c r="E30" s="72">
        <v>5</v>
      </c>
      <c r="F30" s="72">
        <v>5</v>
      </c>
      <c r="G30" s="75">
        <v>12</v>
      </c>
      <c r="H30" s="75" t="s">
        <v>194</v>
      </c>
      <c r="I30" s="75">
        <v>6</v>
      </c>
      <c r="J30" s="75" t="s">
        <v>194</v>
      </c>
      <c r="K30" s="75" t="s">
        <v>194</v>
      </c>
      <c r="L30" s="80">
        <v>8</v>
      </c>
      <c r="M30" s="81">
        <v>7</v>
      </c>
      <c r="N30" s="95">
        <v>35</v>
      </c>
      <c r="P30" s="12"/>
    </row>
    <row r="31" spans="1:16" ht="15.75" customHeight="1" x14ac:dyDescent="0.25">
      <c r="A31" s="11" t="s">
        <v>46</v>
      </c>
      <c r="B31" s="47">
        <v>331664</v>
      </c>
      <c r="C31" s="64">
        <v>3</v>
      </c>
      <c r="D31" s="64">
        <v>5</v>
      </c>
      <c r="E31" s="72" t="s">
        <v>194</v>
      </c>
      <c r="F31" s="72">
        <v>5</v>
      </c>
      <c r="G31" s="75" t="s">
        <v>194</v>
      </c>
      <c r="H31" s="75" t="s">
        <v>194</v>
      </c>
      <c r="I31" s="75" t="s">
        <v>194</v>
      </c>
      <c r="J31" s="75">
        <v>6</v>
      </c>
      <c r="K31" s="75">
        <v>5</v>
      </c>
      <c r="L31" s="80">
        <v>8</v>
      </c>
      <c r="M31" s="81">
        <v>7</v>
      </c>
      <c r="N31" s="95">
        <v>21</v>
      </c>
      <c r="P31" s="12"/>
    </row>
    <row r="32" spans="1:16" ht="15.75" customHeight="1" x14ac:dyDescent="0.25">
      <c r="A32" s="11" t="s">
        <v>47</v>
      </c>
      <c r="B32" s="47">
        <v>331665</v>
      </c>
      <c r="C32" s="64">
        <v>6</v>
      </c>
      <c r="D32" s="64">
        <v>7</v>
      </c>
      <c r="E32" s="72">
        <v>4</v>
      </c>
      <c r="F32" s="72">
        <v>5</v>
      </c>
      <c r="G32" s="75">
        <v>6</v>
      </c>
      <c r="H32" s="75">
        <v>3</v>
      </c>
      <c r="I32" s="75">
        <v>6</v>
      </c>
      <c r="J32" s="75" t="s">
        <v>194</v>
      </c>
      <c r="K32" s="75">
        <v>2</v>
      </c>
      <c r="L32" s="80">
        <v>8</v>
      </c>
      <c r="M32" s="81">
        <v>7</v>
      </c>
      <c r="N32" s="95">
        <v>25</v>
      </c>
      <c r="P32" s="12"/>
    </row>
    <row r="33" spans="1:16" ht="15.75" customHeight="1" x14ac:dyDescent="0.25">
      <c r="A33" s="11" t="s">
        <v>48</v>
      </c>
      <c r="B33" s="47">
        <v>331666</v>
      </c>
      <c r="C33" s="64">
        <v>5</v>
      </c>
      <c r="D33" s="64">
        <v>6</v>
      </c>
      <c r="E33" s="72">
        <v>2</v>
      </c>
      <c r="F33" s="72">
        <v>7</v>
      </c>
      <c r="G33" s="75">
        <v>1</v>
      </c>
      <c r="H33" s="75">
        <v>7</v>
      </c>
      <c r="I33" s="75">
        <v>6</v>
      </c>
      <c r="J33" s="75">
        <v>3</v>
      </c>
      <c r="K33" s="75">
        <v>2</v>
      </c>
      <c r="L33" s="80">
        <v>8</v>
      </c>
      <c r="M33" s="81">
        <v>7</v>
      </c>
      <c r="N33" s="95">
        <v>22</v>
      </c>
      <c r="P33" s="12"/>
    </row>
    <row r="34" spans="1:16" ht="15.75" customHeight="1" x14ac:dyDescent="0.25">
      <c r="A34" s="11" t="s">
        <v>49</v>
      </c>
      <c r="B34" s="47">
        <v>331667</v>
      </c>
      <c r="C34" s="64">
        <v>6</v>
      </c>
      <c r="D34" s="64">
        <v>6</v>
      </c>
      <c r="E34" s="72">
        <v>2</v>
      </c>
      <c r="F34" s="72">
        <v>5</v>
      </c>
      <c r="G34" s="75">
        <v>4</v>
      </c>
      <c r="H34" s="75" t="s">
        <v>194</v>
      </c>
      <c r="I34" s="75">
        <v>8</v>
      </c>
      <c r="J34" s="75" t="s">
        <v>194</v>
      </c>
      <c r="K34" s="75" t="s">
        <v>194</v>
      </c>
      <c r="L34" s="80">
        <v>8</v>
      </c>
      <c r="M34" s="81">
        <v>7</v>
      </c>
      <c r="N34" s="95">
        <v>27</v>
      </c>
      <c r="P34" s="12"/>
    </row>
    <row r="35" spans="1:16" ht="15.75" customHeight="1" x14ac:dyDescent="0.25">
      <c r="A35" s="11" t="s">
        <v>50</v>
      </c>
      <c r="B35" s="47">
        <v>331668</v>
      </c>
      <c r="C35" s="64">
        <v>1</v>
      </c>
      <c r="D35" s="64">
        <v>2</v>
      </c>
      <c r="E35" s="72">
        <v>4</v>
      </c>
      <c r="F35" s="72">
        <v>6</v>
      </c>
      <c r="G35" s="75">
        <v>4</v>
      </c>
      <c r="H35" s="75">
        <v>2</v>
      </c>
      <c r="I35" s="75">
        <v>9</v>
      </c>
      <c r="J35" s="75" t="s">
        <v>194</v>
      </c>
      <c r="K35" s="75" t="s">
        <v>194</v>
      </c>
      <c r="L35" s="80">
        <v>8</v>
      </c>
      <c r="M35" s="81">
        <v>7</v>
      </c>
      <c r="N35" s="95">
        <v>27</v>
      </c>
      <c r="P35" s="12"/>
    </row>
    <row r="36" spans="1:16" ht="15.75" customHeight="1" x14ac:dyDescent="0.25">
      <c r="A36" s="11" t="s">
        <v>51</v>
      </c>
      <c r="B36" s="47">
        <v>331669</v>
      </c>
      <c r="C36" s="64">
        <v>6</v>
      </c>
      <c r="D36" s="64" t="s">
        <v>194</v>
      </c>
      <c r="E36" s="72">
        <v>1</v>
      </c>
      <c r="F36" s="72" t="s">
        <v>194</v>
      </c>
      <c r="G36" s="75" t="s">
        <v>194</v>
      </c>
      <c r="H36" s="75">
        <v>1</v>
      </c>
      <c r="I36" s="75">
        <v>2</v>
      </c>
      <c r="J36" s="75" t="s">
        <v>194</v>
      </c>
      <c r="K36" s="75" t="s">
        <v>194</v>
      </c>
      <c r="L36" s="80">
        <v>8</v>
      </c>
      <c r="M36" s="81">
        <v>7</v>
      </c>
      <c r="N36" s="95">
        <v>11</v>
      </c>
      <c r="P36" s="12"/>
    </row>
    <row r="37" spans="1:16" ht="15.75" customHeight="1" x14ac:dyDescent="0.25">
      <c r="A37" s="11" t="s">
        <v>52</v>
      </c>
      <c r="B37" s="47">
        <v>331670</v>
      </c>
      <c r="C37" s="64">
        <v>7</v>
      </c>
      <c r="D37" s="64">
        <v>2</v>
      </c>
      <c r="E37" s="72">
        <v>3</v>
      </c>
      <c r="F37" s="72">
        <v>1</v>
      </c>
      <c r="G37" s="75">
        <v>9</v>
      </c>
      <c r="H37" s="75">
        <v>7</v>
      </c>
      <c r="I37" s="75" t="s">
        <v>194</v>
      </c>
      <c r="J37" s="75" t="s">
        <v>194</v>
      </c>
      <c r="K37" s="75" t="s">
        <v>194</v>
      </c>
      <c r="L37" s="80">
        <v>8</v>
      </c>
      <c r="M37" s="81">
        <v>7</v>
      </c>
      <c r="N37" s="95">
        <v>10</v>
      </c>
      <c r="P37" s="12"/>
    </row>
    <row r="38" spans="1:16" ht="15.75" customHeight="1" x14ac:dyDescent="0.25">
      <c r="A38" s="11" t="s">
        <v>53</v>
      </c>
      <c r="B38" s="47">
        <v>331671</v>
      </c>
      <c r="C38" s="64">
        <v>5</v>
      </c>
      <c r="D38" s="64">
        <v>4</v>
      </c>
      <c r="E38" s="72">
        <v>5</v>
      </c>
      <c r="F38" s="72">
        <v>2</v>
      </c>
      <c r="G38" s="75">
        <v>7</v>
      </c>
      <c r="H38" s="75">
        <v>2</v>
      </c>
      <c r="I38" s="75">
        <v>6</v>
      </c>
      <c r="J38" s="75" t="s">
        <v>194</v>
      </c>
      <c r="K38" s="75" t="s">
        <v>194</v>
      </c>
      <c r="L38" s="80">
        <v>8</v>
      </c>
      <c r="M38" s="81">
        <v>7</v>
      </c>
      <c r="N38" s="95">
        <v>18</v>
      </c>
      <c r="P38" s="12"/>
    </row>
    <row r="39" spans="1:16" ht="15.75" customHeight="1" x14ac:dyDescent="0.25">
      <c r="A39" s="11" t="s">
        <v>54</v>
      </c>
      <c r="B39" s="47">
        <v>331672</v>
      </c>
      <c r="C39" s="64">
        <v>6</v>
      </c>
      <c r="D39" s="64">
        <v>3</v>
      </c>
      <c r="E39" s="72" t="s">
        <v>194</v>
      </c>
      <c r="F39" s="72">
        <v>6</v>
      </c>
      <c r="G39" s="75">
        <v>12</v>
      </c>
      <c r="H39" s="75">
        <v>2</v>
      </c>
      <c r="I39" s="75">
        <v>11</v>
      </c>
      <c r="J39" s="75" t="s">
        <v>194</v>
      </c>
      <c r="K39" s="75" t="s">
        <v>194</v>
      </c>
      <c r="L39" s="80">
        <v>8</v>
      </c>
      <c r="M39" s="81">
        <v>7</v>
      </c>
      <c r="N39" s="95">
        <v>30</v>
      </c>
      <c r="P39" s="12"/>
    </row>
    <row r="40" spans="1:16" ht="15.75" customHeight="1" x14ac:dyDescent="0.25">
      <c r="A40" s="11" t="s">
        <v>55</v>
      </c>
      <c r="B40" s="47">
        <v>331673</v>
      </c>
      <c r="C40" s="64">
        <v>2</v>
      </c>
      <c r="D40" s="64">
        <v>2</v>
      </c>
      <c r="E40" s="72" t="s">
        <v>194</v>
      </c>
      <c r="F40" s="72">
        <v>1</v>
      </c>
      <c r="G40" s="75" t="s">
        <v>194</v>
      </c>
      <c r="H40" s="75">
        <v>3</v>
      </c>
      <c r="I40" s="75">
        <v>1</v>
      </c>
      <c r="J40" s="75">
        <v>3</v>
      </c>
      <c r="K40" s="75">
        <v>5</v>
      </c>
      <c r="L40" s="80">
        <v>8</v>
      </c>
      <c r="M40" s="81">
        <v>7</v>
      </c>
      <c r="N40" s="95">
        <v>17</v>
      </c>
      <c r="P40" s="13"/>
    </row>
    <row r="41" spans="1:16" ht="15.75" customHeight="1" x14ac:dyDescent="0.25">
      <c r="A41" s="11" t="s">
        <v>56</v>
      </c>
      <c r="B41" s="47">
        <v>331674</v>
      </c>
      <c r="C41" s="64">
        <v>4</v>
      </c>
      <c r="D41" s="64">
        <v>3</v>
      </c>
      <c r="E41" s="72">
        <v>1</v>
      </c>
      <c r="F41" s="72">
        <v>6</v>
      </c>
      <c r="G41" s="76" t="s">
        <v>150</v>
      </c>
      <c r="H41" s="76" t="s">
        <v>150</v>
      </c>
      <c r="I41" s="76" t="s">
        <v>150</v>
      </c>
      <c r="J41" s="76" t="s">
        <v>150</v>
      </c>
      <c r="K41" s="76" t="s">
        <v>150</v>
      </c>
      <c r="L41" s="80">
        <v>8</v>
      </c>
      <c r="M41" s="81">
        <v>7</v>
      </c>
      <c r="N41" s="95">
        <v>16</v>
      </c>
      <c r="P41" s="13"/>
    </row>
    <row r="42" spans="1:16" ht="15.75" customHeight="1" x14ac:dyDescent="0.25">
      <c r="A42" s="11" t="s">
        <v>57</v>
      </c>
      <c r="B42" s="47">
        <v>331675</v>
      </c>
      <c r="C42" s="64">
        <v>7</v>
      </c>
      <c r="D42" s="64">
        <v>5</v>
      </c>
      <c r="E42" s="72">
        <v>6</v>
      </c>
      <c r="F42" s="72">
        <v>5</v>
      </c>
      <c r="G42" s="75">
        <v>7</v>
      </c>
      <c r="H42" s="75">
        <v>1</v>
      </c>
      <c r="I42" s="75">
        <v>12</v>
      </c>
      <c r="J42" s="75" t="s">
        <v>194</v>
      </c>
      <c r="K42" s="75" t="s">
        <v>194</v>
      </c>
      <c r="L42" s="80">
        <v>8</v>
      </c>
      <c r="M42" s="81">
        <v>7</v>
      </c>
      <c r="N42" s="95">
        <v>25</v>
      </c>
      <c r="P42" s="13"/>
    </row>
    <row r="43" spans="1:16" ht="15.75" customHeight="1" x14ac:dyDescent="0.25">
      <c r="A43" s="11" t="s">
        <v>58</v>
      </c>
      <c r="B43" s="47">
        <v>331676</v>
      </c>
      <c r="C43" s="64">
        <v>2</v>
      </c>
      <c r="D43" s="64">
        <v>6</v>
      </c>
      <c r="E43" s="72" t="s">
        <v>194</v>
      </c>
      <c r="F43" s="72">
        <v>7</v>
      </c>
      <c r="G43" s="75" t="s">
        <v>194</v>
      </c>
      <c r="H43" s="75">
        <v>3</v>
      </c>
      <c r="I43" s="75">
        <v>13</v>
      </c>
      <c r="J43" s="75" t="s">
        <v>194</v>
      </c>
      <c r="K43" s="75">
        <v>8</v>
      </c>
      <c r="L43" s="80">
        <v>8</v>
      </c>
      <c r="M43" s="81">
        <v>7</v>
      </c>
      <c r="N43" s="95">
        <v>28</v>
      </c>
      <c r="P43" s="13"/>
    </row>
    <row r="44" spans="1:16" ht="15.75" customHeight="1" x14ac:dyDescent="0.25">
      <c r="A44" s="11" t="s">
        <v>59</v>
      </c>
      <c r="B44" s="47">
        <v>331677</v>
      </c>
      <c r="C44" s="64">
        <v>6</v>
      </c>
      <c r="D44" s="64">
        <v>6</v>
      </c>
      <c r="E44" s="72">
        <v>3</v>
      </c>
      <c r="F44" s="72">
        <v>7</v>
      </c>
      <c r="G44" s="75">
        <v>5</v>
      </c>
      <c r="H44" s="75">
        <v>4</v>
      </c>
      <c r="I44" s="75">
        <v>3</v>
      </c>
      <c r="J44" s="75" t="s">
        <v>194</v>
      </c>
      <c r="K44" s="75" t="s">
        <v>194</v>
      </c>
      <c r="L44" s="80">
        <v>8</v>
      </c>
      <c r="M44" s="81">
        <v>7</v>
      </c>
      <c r="N44" s="95">
        <v>26</v>
      </c>
      <c r="P44" s="13"/>
    </row>
    <row r="45" spans="1:16" ht="15.75" customHeight="1" x14ac:dyDescent="0.25">
      <c r="A45" s="11" t="s">
        <v>60</v>
      </c>
      <c r="B45" s="47">
        <v>331678</v>
      </c>
      <c r="C45" s="64">
        <v>4</v>
      </c>
      <c r="D45" s="64">
        <v>3</v>
      </c>
      <c r="E45" s="72">
        <v>4</v>
      </c>
      <c r="F45" s="72" t="s">
        <v>194</v>
      </c>
      <c r="G45" s="75">
        <v>8</v>
      </c>
      <c r="H45" s="75" t="s">
        <v>194</v>
      </c>
      <c r="I45" s="75" t="s">
        <v>194</v>
      </c>
      <c r="J45" s="75" t="s">
        <v>194</v>
      </c>
      <c r="K45" s="75" t="s">
        <v>194</v>
      </c>
      <c r="L45" s="80">
        <v>8</v>
      </c>
      <c r="M45" s="81">
        <v>7</v>
      </c>
      <c r="N45" s="95">
        <v>16</v>
      </c>
      <c r="P45" s="13"/>
    </row>
    <row r="46" spans="1:16" ht="15.75" customHeight="1" x14ac:dyDescent="0.25">
      <c r="A46" s="11" t="s">
        <v>61</v>
      </c>
      <c r="B46" s="47">
        <v>331679</v>
      </c>
      <c r="C46" s="64">
        <v>6</v>
      </c>
      <c r="D46" s="64">
        <v>5</v>
      </c>
      <c r="E46" s="72">
        <v>5</v>
      </c>
      <c r="F46" s="72">
        <v>5</v>
      </c>
      <c r="G46" s="75" t="s">
        <v>194</v>
      </c>
      <c r="H46" s="75">
        <v>3</v>
      </c>
      <c r="I46" s="75">
        <v>6</v>
      </c>
      <c r="J46" s="75" t="s">
        <v>194</v>
      </c>
      <c r="K46" s="75">
        <v>5</v>
      </c>
      <c r="L46" s="80">
        <v>8</v>
      </c>
      <c r="M46" s="81">
        <v>7</v>
      </c>
      <c r="N46" s="95">
        <v>32</v>
      </c>
      <c r="P46" s="13"/>
    </row>
    <row r="47" spans="1:16" ht="15.75" customHeight="1" x14ac:dyDescent="0.25">
      <c r="A47" s="11" t="s">
        <v>62</v>
      </c>
      <c r="B47" s="47">
        <v>331680</v>
      </c>
      <c r="C47" s="64">
        <v>7</v>
      </c>
      <c r="D47" s="64">
        <v>7</v>
      </c>
      <c r="E47" s="72">
        <v>5</v>
      </c>
      <c r="F47" s="72">
        <v>6</v>
      </c>
      <c r="G47" s="75">
        <v>6</v>
      </c>
      <c r="H47" s="75" t="s">
        <v>194</v>
      </c>
      <c r="I47" s="75">
        <v>1</v>
      </c>
      <c r="J47" s="75">
        <v>4</v>
      </c>
      <c r="K47" s="75">
        <v>5</v>
      </c>
      <c r="L47" s="80">
        <v>8</v>
      </c>
      <c r="M47" s="81">
        <v>7</v>
      </c>
      <c r="N47" s="95">
        <v>26</v>
      </c>
      <c r="P47" s="13"/>
    </row>
    <row r="48" spans="1:16" ht="15.75" customHeight="1" x14ac:dyDescent="0.25">
      <c r="A48" s="11" t="s">
        <v>63</v>
      </c>
      <c r="B48" s="47">
        <v>331681</v>
      </c>
      <c r="C48" s="64">
        <v>6</v>
      </c>
      <c r="D48" s="64">
        <v>6</v>
      </c>
      <c r="E48" s="72">
        <v>5</v>
      </c>
      <c r="F48" s="72">
        <v>6</v>
      </c>
      <c r="G48" s="75">
        <v>11</v>
      </c>
      <c r="H48" s="75">
        <v>7</v>
      </c>
      <c r="I48" s="75">
        <v>5</v>
      </c>
      <c r="J48" s="75" t="s">
        <v>194</v>
      </c>
      <c r="K48" s="75">
        <v>1</v>
      </c>
      <c r="L48" s="80">
        <v>8</v>
      </c>
      <c r="M48" s="81">
        <v>7</v>
      </c>
      <c r="N48" s="95">
        <v>23</v>
      </c>
      <c r="P48" s="13"/>
    </row>
    <row r="49" spans="1:16" ht="15.75" customHeight="1" x14ac:dyDescent="0.25">
      <c r="A49" s="11" t="s">
        <v>64</v>
      </c>
      <c r="B49" s="47">
        <v>331682</v>
      </c>
      <c r="C49" s="64">
        <v>6</v>
      </c>
      <c r="D49" s="64">
        <v>2</v>
      </c>
      <c r="E49" s="72">
        <v>1</v>
      </c>
      <c r="F49" s="72" t="s">
        <v>194</v>
      </c>
      <c r="G49" s="75">
        <v>7</v>
      </c>
      <c r="H49" s="75">
        <v>3</v>
      </c>
      <c r="I49" s="75">
        <v>7</v>
      </c>
      <c r="J49" s="75" t="s">
        <v>194</v>
      </c>
      <c r="K49" s="75" t="s">
        <v>194</v>
      </c>
      <c r="L49" s="80">
        <v>8</v>
      </c>
      <c r="M49" s="81">
        <v>7</v>
      </c>
      <c r="N49" s="95">
        <v>23</v>
      </c>
      <c r="P49" s="13"/>
    </row>
    <row r="50" spans="1:16" ht="15.75" customHeight="1" x14ac:dyDescent="0.25">
      <c r="A50" s="11" t="s">
        <v>65</v>
      </c>
      <c r="B50" s="47">
        <v>331683</v>
      </c>
      <c r="C50" s="64">
        <v>6</v>
      </c>
      <c r="D50" s="64">
        <v>2</v>
      </c>
      <c r="E50" s="72"/>
      <c r="F50" s="72"/>
      <c r="G50" s="75">
        <v>8</v>
      </c>
      <c r="H50" s="75">
        <v>3</v>
      </c>
      <c r="I50" s="75" t="s">
        <v>194</v>
      </c>
      <c r="J50" s="75" t="s">
        <v>194</v>
      </c>
      <c r="K50" s="75" t="s">
        <v>194</v>
      </c>
      <c r="L50" s="80">
        <v>8</v>
      </c>
      <c r="M50" s="81">
        <v>7</v>
      </c>
      <c r="N50" s="95">
        <v>21</v>
      </c>
      <c r="P50" s="13"/>
    </row>
    <row r="51" spans="1:16" ht="15.75" customHeight="1" x14ac:dyDescent="0.25">
      <c r="A51" s="11" t="s">
        <v>66</v>
      </c>
      <c r="B51" s="47">
        <v>331684</v>
      </c>
      <c r="C51" s="64">
        <v>2</v>
      </c>
      <c r="D51" s="64">
        <v>2</v>
      </c>
      <c r="E51" s="72">
        <v>2</v>
      </c>
      <c r="F51" s="72">
        <v>2</v>
      </c>
      <c r="G51" s="75">
        <v>3</v>
      </c>
      <c r="H51" s="75" t="s">
        <v>194</v>
      </c>
      <c r="I51" s="75">
        <v>3</v>
      </c>
      <c r="J51" s="75" t="s">
        <v>194</v>
      </c>
      <c r="K51" s="75">
        <v>2</v>
      </c>
      <c r="L51" s="80">
        <v>8</v>
      </c>
      <c r="M51" s="81">
        <v>7</v>
      </c>
      <c r="N51" s="95">
        <v>12</v>
      </c>
      <c r="P51" s="13"/>
    </row>
    <row r="52" spans="1:16" ht="15.75" customHeight="1" x14ac:dyDescent="0.25">
      <c r="A52" s="11" t="s">
        <v>67</v>
      </c>
      <c r="B52" s="47">
        <v>331685</v>
      </c>
      <c r="C52" s="64">
        <v>5</v>
      </c>
      <c r="D52" s="64">
        <v>6</v>
      </c>
      <c r="E52" s="73" t="s">
        <v>150</v>
      </c>
      <c r="F52" s="73" t="s">
        <v>150</v>
      </c>
      <c r="G52" s="76" t="s">
        <v>194</v>
      </c>
      <c r="H52" s="75" t="s">
        <v>194</v>
      </c>
      <c r="I52" s="75" t="s">
        <v>194</v>
      </c>
      <c r="J52" s="75">
        <v>4</v>
      </c>
      <c r="K52" s="75">
        <v>2</v>
      </c>
      <c r="L52" s="80">
        <v>8</v>
      </c>
      <c r="M52" s="81">
        <v>7</v>
      </c>
      <c r="N52" s="95">
        <v>26</v>
      </c>
      <c r="P52" s="13"/>
    </row>
    <row r="53" spans="1:16" ht="15.75" customHeight="1" x14ac:dyDescent="0.25">
      <c r="A53" s="11" t="s">
        <v>68</v>
      </c>
      <c r="B53" s="47">
        <v>331686</v>
      </c>
      <c r="C53" s="64">
        <v>2</v>
      </c>
      <c r="D53" s="64">
        <v>6</v>
      </c>
      <c r="E53" s="72">
        <v>1</v>
      </c>
      <c r="F53" s="72" t="s">
        <v>194</v>
      </c>
      <c r="G53" s="75">
        <v>3</v>
      </c>
      <c r="H53" s="75">
        <v>1</v>
      </c>
      <c r="I53" s="75" t="s">
        <v>194</v>
      </c>
      <c r="J53" s="75" t="s">
        <v>194</v>
      </c>
      <c r="K53" s="75">
        <v>1</v>
      </c>
      <c r="L53" s="80">
        <v>8</v>
      </c>
      <c r="M53" s="81">
        <v>7</v>
      </c>
      <c r="N53" s="95">
        <v>22</v>
      </c>
      <c r="P53" s="13"/>
    </row>
    <row r="54" spans="1:16" ht="15.75" customHeight="1" x14ac:dyDescent="0.25">
      <c r="A54" s="11" t="s">
        <v>69</v>
      </c>
      <c r="B54" s="47">
        <v>331687</v>
      </c>
      <c r="C54" s="64">
        <v>4</v>
      </c>
      <c r="D54" s="64">
        <v>6</v>
      </c>
      <c r="E54" s="72">
        <v>2</v>
      </c>
      <c r="F54" s="72">
        <v>6</v>
      </c>
      <c r="G54" s="75">
        <v>7</v>
      </c>
      <c r="H54" s="75">
        <v>4</v>
      </c>
      <c r="I54" s="75">
        <v>1</v>
      </c>
      <c r="J54" s="75" t="s">
        <v>194</v>
      </c>
      <c r="K54" s="75" t="s">
        <v>194</v>
      </c>
      <c r="L54" s="80">
        <v>8</v>
      </c>
      <c r="M54" s="81">
        <v>7</v>
      </c>
      <c r="N54" s="95">
        <v>23</v>
      </c>
      <c r="P54" s="13"/>
    </row>
    <row r="55" spans="1:16" ht="15.75" customHeight="1" x14ac:dyDescent="0.25">
      <c r="A55" s="11" t="s">
        <v>70</v>
      </c>
      <c r="B55" s="47">
        <v>331688</v>
      </c>
      <c r="C55" s="64">
        <v>6</v>
      </c>
      <c r="D55" s="64">
        <v>7</v>
      </c>
      <c r="E55" s="72">
        <v>6</v>
      </c>
      <c r="F55" s="72">
        <v>3</v>
      </c>
      <c r="G55" s="75">
        <v>8</v>
      </c>
      <c r="H55" s="75">
        <v>9</v>
      </c>
      <c r="I55" s="75">
        <v>3</v>
      </c>
      <c r="J55" s="75">
        <v>6</v>
      </c>
      <c r="K55" s="75">
        <v>1</v>
      </c>
      <c r="L55" s="80">
        <v>8</v>
      </c>
      <c r="M55" s="81">
        <v>7</v>
      </c>
      <c r="N55" s="95">
        <v>23</v>
      </c>
      <c r="P55" s="13"/>
    </row>
    <row r="56" spans="1:16" ht="15.75" customHeight="1" x14ac:dyDescent="0.25">
      <c r="A56" s="11" t="s">
        <v>71</v>
      </c>
      <c r="B56" s="47">
        <v>331689</v>
      </c>
      <c r="C56" s="64">
        <v>3</v>
      </c>
      <c r="D56" s="64">
        <v>2</v>
      </c>
      <c r="E56" s="72">
        <v>2</v>
      </c>
      <c r="F56" s="72">
        <v>1</v>
      </c>
      <c r="G56" s="75">
        <v>4</v>
      </c>
      <c r="H56" s="75" t="s">
        <v>194</v>
      </c>
      <c r="I56" s="75" t="s">
        <v>194</v>
      </c>
      <c r="J56" s="75" t="s">
        <v>194</v>
      </c>
      <c r="K56" s="75" t="s">
        <v>194</v>
      </c>
      <c r="L56" s="80">
        <v>8</v>
      </c>
      <c r="M56" s="81">
        <v>7</v>
      </c>
      <c r="N56" s="95">
        <v>13</v>
      </c>
      <c r="P56" s="13"/>
    </row>
    <row r="57" spans="1:16" ht="15.75" customHeight="1" x14ac:dyDescent="0.25">
      <c r="A57" s="11" t="s">
        <v>72</v>
      </c>
      <c r="B57" s="47">
        <v>331690</v>
      </c>
      <c r="C57" s="64">
        <v>4</v>
      </c>
      <c r="D57" s="64">
        <v>2</v>
      </c>
      <c r="E57" s="72" t="s">
        <v>194</v>
      </c>
      <c r="F57" s="72">
        <v>6</v>
      </c>
      <c r="G57" s="75" t="s">
        <v>194</v>
      </c>
      <c r="H57" s="75">
        <v>3</v>
      </c>
      <c r="I57" s="75">
        <v>7</v>
      </c>
      <c r="J57" s="75" t="s">
        <v>194</v>
      </c>
      <c r="K57" s="75" t="s">
        <v>194</v>
      </c>
      <c r="L57" s="80">
        <v>8</v>
      </c>
      <c r="M57" s="81">
        <v>7</v>
      </c>
      <c r="N57" s="95">
        <v>22</v>
      </c>
      <c r="P57" s="13"/>
    </row>
    <row r="58" spans="1:16" ht="15.75" customHeight="1" x14ac:dyDescent="0.25">
      <c r="A58" s="11" t="s">
        <v>73</v>
      </c>
      <c r="B58" s="47">
        <v>331691</v>
      </c>
      <c r="C58" s="64">
        <v>7</v>
      </c>
      <c r="D58" s="64">
        <v>7</v>
      </c>
      <c r="E58" s="72">
        <v>1</v>
      </c>
      <c r="F58" s="72">
        <v>4</v>
      </c>
      <c r="G58" s="75">
        <v>11</v>
      </c>
      <c r="H58" s="75" t="s">
        <v>194</v>
      </c>
      <c r="I58" s="75">
        <v>1</v>
      </c>
      <c r="J58" s="75" t="s">
        <v>194</v>
      </c>
      <c r="K58" s="75" t="s">
        <v>194</v>
      </c>
      <c r="L58" s="80">
        <v>8</v>
      </c>
      <c r="M58" s="81">
        <v>7</v>
      </c>
      <c r="N58" s="95">
        <v>22</v>
      </c>
      <c r="P58" s="12"/>
    </row>
    <row r="59" spans="1:16" ht="15.75" customHeight="1" x14ac:dyDescent="0.25">
      <c r="A59" s="11" t="s">
        <v>74</v>
      </c>
      <c r="B59" s="47">
        <v>331692</v>
      </c>
      <c r="C59" s="64">
        <v>3</v>
      </c>
      <c r="D59" s="64">
        <v>1</v>
      </c>
      <c r="E59" s="72" t="s">
        <v>194</v>
      </c>
      <c r="F59" s="72">
        <v>1</v>
      </c>
      <c r="G59" s="75" t="s">
        <v>194</v>
      </c>
      <c r="H59" s="75" t="s">
        <v>194</v>
      </c>
      <c r="I59" s="75">
        <v>1</v>
      </c>
      <c r="J59" s="75" t="s">
        <v>194</v>
      </c>
      <c r="K59" s="75" t="s">
        <v>194</v>
      </c>
      <c r="L59" s="80">
        <v>8</v>
      </c>
      <c r="M59" s="81">
        <v>7</v>
      </c>
      <c r="N59" s="95">
        <v>5</v>
      </c>
      <c r="P59" s="13"/>
    </row>
    <row r="60" spans="1:16" ht="15.75" customHeight="1" x14ac:dyDescent="0.25">
      <c r="A60" s="11" t="s">
        <v>75</v>
      </c>
      <c r="B60" s="47">
        <v>331693</v>
      </c>
      <c r="C60" s="65" t="s">
        <v>150</v>
      </c>
      <c r="D60" s="65" t="s">
        <v>150</v>
      </c>
      <c r="E60" s="72"/>
      <c r="F60" s="72"/>
      <c r="G60" s="75">
        <v>3</v>
      </c>
      <c r="H60" s="75" t="s">
        <v>194</v>
      </c>
      <c r="I60" s="75" t="s">
        <v>194</v>
      </c>
      <c r="J60" s="75" t="s">
        <v>194</v>
      </c>
      <c r="K60" s="75"/>
      <c r="L60" s="80">
        <v>8</v>
      </c>
      <c r="M60" s="81">
        <v>7</v>
      </c>
      <c r="N60" s="95">
        <v>8</v>
      </c>
      <c r="P60" s="14"/>
    </row>
    <row r="61" spans="1:16" ht="15.75" customHeight="1" x14ac:dyDescent="0.25">
      <c r="A61" s="11" t="s">
        <v>76</v>
      </c>
      <c r="B61" s="47">
        <v>331694</v>
      </c>
      <c r="C61" s="64">
        <v>3</v>
      </c>
      <c r="D61" s="64" t="s">
        <v>194</v>
      </c>
      <c r="E61" s="72">
        <v>3</v>
      </c>
      <c r="F61" s="72">
        <v>1</v>
      </c>
      <c r="G61" s="75">
        <v>5</v>
      </c>
      <c r="H61" s="75">
        <v>2</v>
      </c>
      <c r="I61" s="75">
        <v>3</v>
      </c>
      <c r="J61" s="75" t="s">
        <v>194</v>
      </c>
      <c r="K61" s="75" t="s">
        <v>194</v>
      </c>
      <c r="L61" s="80">
        <v>8</v>
      </c>
      <c r="M61" s="81">
        <v>7</v>
      </c>
      <c r="N61" s="95">
        <v>16</v>
      </c>
      <c r="P61" s="14"/>
    </row>
    <row r="62" spans="1:16" ht="15.75" customHeight="1" x14ac:dyDescent="0.25">
      <c r="A62" s="11" t="s">
        <v>77</v>
      </c>
      <c r="B62" s="47">
        <v>331695</v>
      </c>
      <c r="C62" s="64" t="s">
        <v>194</v>
      </c>
      <c r="D62" s="64" t="s">
        <v>194</v>
      </c>
      <c r="E62" s="72">
        <v>3</v>
      </c>
      <c r="F62" s="72">
        <v>1</v>
      </c>
      <c r="G62" s="75" t="s">
        <v>194</v>
      </c>
      <c r="H62" s="75" t="s">
        <v>194</v>
      </c>
      <c r="I62" s="75" t="s">
        <v>194</v>
      </c>
      <c r="J62" s="75" t="s">
        <v>194</v>
      </c>
      <c r="K62" s="75" t="s">
        <v>194</v>
      </c>
      <c r="L62" s="80">
        <v>8</v>
      </c>
      <c r="M62" s="81">
        <v>7</v>
      </c>
      <c r="N62" s="95">
        <v>14</v>
      </c>
      <c r="P62" s="14"/>
    </row>
    <row r="63" spans="1:16" ht="15.75" customHeight="1" x14ac:dyDescent="0.25">
      <c r="A63" s="11" t="s">
        <v>78</v>
      </c>
      <c r="B63" s="47">
        <v>331696</v>
      </c>
      <c r="C63" s="64">
        <v>5</v>
      </c>
      <c r="D63" s="64">
        <v>4</v>
      </c>
      <c r="E63" s="72"/>
      <c r="F63" s="72"/>
      <c r="G63" s="75">
        <v>5</v>
      </c>
      <c r="H63" s="75" t="s">
        <v>194</v>
      </c>
      <c r="I63" s="75">
        <v>4</v>
      </c>
      <c r="J63" s="75" t="s">
        <v>194</v>
      </c>
      <c r="K63" s="75" t="s">
        <v>194</v>
      </c>
      <c r="L63" s="80">
        <v>8</v>
      </c>
      <c r="M63" s="81">
        <v>7</v>
      </c>
      <c r="N63" s="95">
        <v>18</v>
      </c>
      <c r="P63" s="14"/>
    </row>
    <row r="64" spans="1:16" ht="15.75" customHeight="1" x14ac:dyDescent="0.25">
      <c r="A64" s="11" t="s">
        <v>79</v>
      </c>
      <c r="B64" s="47">
        <v>331697</v>
      </c>
      <c r="C64" s="64">
        <v>4</v>
      </c>
      <c r="D64" s="64">
        <v>4</v>
      </c>
      <c r="E64" s="72">
        <v>1</v>
      </c>
      <c r="F64" s="72">
        <v>1</v>
      </c>
      <c r="G64" s="75">
        <v>5</v>
      </c>
      <c r="H64" s="75">
        <v>3</v>
      </c>
      <c r="I64" s="75" t="s">
        <v>194</v>
      </c>
      <c r="J64" s="75" t="s">
        <v>194</v>
      </c>
      <c r="K64" s="75" t="s">
        <v>194</v>
      </c>
      <c r="L64" s="80">
        <v>8</v>
      </c>
      <c r="M64" s="81">
        <v>7</v>
      </c>
      <c r="N64" s="95">
        <v>14</v>
      </c>
      <c r="P64" s="14"/>
    </row>
    <row r="65" spans="1:16" ht="15.75" customHeight="1" x14ac:dyDescent="0.25">
      <c r="A65" s="11" t="s">
        <v>80</v>
      </c>
      <c r="B65" s="47">
        <v>331698</v>
      </c>
      <c r="C65" s="64">
        <v>2</v>
      </c>
      <c r="D65" s="64">
        <v>3</v>
      </c>
      <c r="E65" s="72">
        <v>1</v>
      </c>
      <c r="F65" s="72">
        <v>1</v>
      </c>
      <c r="G65" s="75" t="s">
        <v>194</v>
      </c>
      <c r="H65" s="75">
        <v>1</v>
      </c>
      <c r="I65" s="75">
        <v>1</v>
      </c>
      <c r="J65" s="75" t="s">
        <v>194</v>
      </c>
      <c r="K65" s="75" t="s">
        <v>194</v>
      </c>
      <c r="L65" s="80">
        <v>8</v>
      </c>
      <c r="M65" s="81">
        <v>7</v>
      </c>
      <c r="N65" s="95">
        <v>17</v>
      </c>
      <c r="P65" s="14"/>
    </row>
    <row r="66" spans="1:16" ht="15.75" customHeight="1" x14ac:dyDescent="0.25">
      <c r="A66" s="11" t="s">
        <v>81</v>
      </c>
      <c r="B66" s="47">
        <v>331699</v>
      </c>
      <c r="C66" s="64">
        <v>6</v>
      </c>
      <c r="D66" s="64">
        <v>2</v>
      </c>
      <c r="E66" s="72">
        <v>5</v>
      </c>
      <c r="F66" s="72">
        <v>2</v>
      </c>
      <c r="G66" s="75">
        <v>6</v>
      </c>
      <c r="H66" s="75">
        <v>3</v>
      </c>
      <c r="I66" s="75">
        <v>3</v>
      </c>
      <c r="J66" s="75" t="s">
        <v>194</v>
      </c>
      <c r="K66" s="75" t="s">
        <v>194</v>
      </c>
      <c r="L66" s="80">
        <v>8</v>
      </c>
      <c r="M66" s="81">
        <v>7</v>
      </c>
      <c r="N66" s="95">
        <v>27</v>
      </c>
      <c r="P66" s="14"/>
    </row>
    <row r="67" spans="1:16" ht="15.75" customHeight="1" x14ac:dyDescent="0.25">
      <c r="A67" s="11" t="s">
        <v>82</v>
      </c>
      <c r="B67" s="47">
        <v>331700</v>
      </c>
      <c r="C67" s="65" t="s">
        <v>150</v>
      </c>
      <c r="D67" s="65" t="s">
        <v>150</v>
      </c>
      <c r="E67" s="72">
        <v>1</v>
      </c>
      <c r="F67" s="72" t="s">
        <v>194</v>
      </c>
      <c r="G67" s="75" t="s">
        <v>194</v>
      </c>
      <c r="H67" s="75">
        <v>6</v>
      </c>
      <c r="I67" s="75">
        <v>2</v>
      </c>
      <c r="J67" s="75" t="s">
        <v>194</v>
      </c>
      <c r="K67" s="75" t="s">
        <v>194</v>
      </c>
      <c r="L67" s="80">
        <v>8</v>
      </c>
      <c r="M67" s="81">
        <v>7</v>
      </c>
      <c r="N67" s="95">
        <v>26</v>
      </c>
      <c r="P67" s="14"/>
    </row>
    <row r="68" spans="1:16" ht="15.75" customHeight="1" x14ac:dyDescent="0.25">
      <c r="A68" s="11" t="s">
        <v>83</v>
      </c>
      <c r="B68" s="47">
        <v>331701</v>
      </c>
      <c r="C68" s="64">
        <v>3</v>
      </c>
      <c r="D68" s="64">
        <v>3</v>
      </c>
      <c r="E68" s="72">
        <v>2</v>
      </c>
      <c r="F68" s="72">
        <v>3</v>
      </c>
      <c r="G68" s="75">
        <v>3</v>
      </c>
      <c r="H68" s="75">
        <v>1</v>
      </c>
      <c r="I68" s="75">
        <v>1</v>
      </c>
      <c r="J68" s="75" t="s">
        <v>194</v>
      </c>
      <c r="K68" s="75" t="s">
        <v>194</v>
      </c>
      <c r="L68" s="80">
        <v>8</v>
      </c>
      <c r="M68" s="81">
        <v>7</v>
      </c>
      <c r="N68" s="95">
        <v>23</v>
      </c>
      <c r="P68" s="14"/>
    </row>
    <row r="69" spans="1:16" ht="15.75" customHeight="1" x14ac:dyDescent="0.25">
      <c r="A69" s="11" t="s">
        <v>84</v>
      </c>
      <c r="B69" s="47">
        <v>331702</v>
      </c>
      <c r="C69" s="64">
        <v>5</v>
      </c>
      <c r="D69" s="64">
        <v>3</v>
      </c>
      <c r="E69" s="72">
        <v>1</v>
      </c>
      <c r="F69" s="72" t="s">
        <v>194</v>
      </c>
      <c r="G69" s="75" t="s">
        <v>194</v>
      </c>
      <c r="H69" s="75" t="s">
        <v>194</v>
      </c>
      <c r="I69" s="75">
        <v>1</v>
      </c>
      <c r="J69" s="75" t="s">
        <v>194</v>
      </c>
      <c r="K69" s="75" t="s">
        <v>194</v>
      </c>
      <c r="L69" s="80">
        <v>8</v>
      </c>
      <c r="M69" s="81">
        <v>7</v>
      </c>
      <c r="N69" s="95">
        <v>11</v>
      </c>
      <c r="P69" s="14"/>
    </row>
    <row r="70" spans="1:16" ht="15.75" customHeight="1" x14ac:dyDescent="0.25">
      <c r="A70" s="11" t="s">
        <v>85</v>
      </c>
      <c r="B70" s="47">
        <v>331703</v>
      </c>
      <c r="C70" s="65" t="s">
        <v>150</v>
      </c>
      <c r="D70" s="65" t="s">
        <v>150</v>
      </c>
      <c r="E70" s="72"/>
      <c r="F70" s="72"/>
      <c r="G70" s="75">
        <v>1</v>
      </c>
      <c r="H70" s="75" t="s">
        <v>194</v>
      </c>
      <c r="I70" s="75">
        <v>1</v>
      </c>
      <c r="J70" s="75" t="s">
        <v>194</v>
      </c>
      <c r="K70" s="75" t="s">
        <v>194</v>
      </c>
      <c r="L70" s="80">
        <v>8</v>
      </c>
      <c r="M70" s="81">
        <v>7</v>
      </c>
      <c r="N70" s="95">
        <v>14</v>
      </c>
      <c r="P70" s="14"/>
    </row>
    <row r="71" spans="1:16" ht="15.75" customHeight="1" x14ac:dyDescent="0.25">
      <c r="A71" s="11" t="s">
        <v>86</v>
      </c>
      <c r="B71" s="47">
        <v>331704</v>
      </c>
      <c r="C71" s="64">
        <v>2</v>
      </c>
      <c r="D71" s="64">
        <v>3</v>
      </c>
      <c r="E71" s="72" t="s">
        <v>194</v>
      </c>
      <c r="F71" s="72">
        <v>2</v>
      </c>
      <c r="G71" s="75"/>
      <c r="H71" s="75">
        <v>2</v>
      </c>
      <c r="I71" s="75"/>
      <c r="J71" s="75"/>
      <c r="K71" s="75"/>
      <c r="L71" s="80">
        <v>8</v>
      </c>
      <c r="M71" s="81">
        <v>7</v>
      </c>
      <c r="N71" s="95">
        <v>22</v>
      </c>
      <c r="P71" s="14"/>
    </row>
    <row r="72" spans="1:16" ht="15.75" customHeight="1" x14ac:dyDescent="0.25">
      <c r="A72" s="11" t="s">
        <v>87</v>
      </c>
      <c r="B72" s="47">
        <v>331705</v>
      </c>
      <c r="C72" s="64">
        <v>2</v>
      </c>
      <c r="D72" s="64">
        <v>2</v>
      </c>
      <c r="E72" s="72">
        <v>3</v>
      </c>
      <c r="F72" s="72">
        <v>4</v>
      </c>
      <c r="G72" s="75"/>
      <c r="H72" s="75"/>
      <c r="I72" s="75">
        <v>6</v>
      </c>
      <c r="J72" s="75">
        <v>7</v>
      </c>
      <c r="K72" s="75">
        <v>4</v>
      </c>
      <c r="L72" s="80">
        <v>8</v>
      </c>
      <c r="M72" s="81">
        <v>7</v>
      </c>
      <c r="N72" s="95">
        <v>31</v>
      </c>
      <c r="P72" s="14"/>
    </row>
    <row r="73" spans="1:16" ht="15.75" customHeight="1" x14ac:dyDescent="0.25">
      <c r="A73" s="11" t="s">
        <v>88</v>
      </c>
      <c r="B73" s="47">
        <v>331706</v>
      </c>
      <c r="C73" s="64">
        <v>4</v>
      </c>
      <c r="D73" s="64">
        <v>3</v>
      </c>
      <c r="E73" s="72">
        <v>4</v>
      </c>
      <c r="F73" s="72">
        <v>2</v>
      </c>
      <c r="G73" s="75">
        <v>1</v>
      </c>
      <c r="H73" s="75">
        <v>3</v>
      </c>
      <c r="I73" s="75"/>
      <c r="J73" s="75"/>
      <c r="K73" s="75">
        <v>4</v>
      </c>
      <c r="L73" s="80">
        <v>8</v>
      </c>
      <c r="M73" s="81">
        <v>7</v>
      </c>
      <c r="N73" s="95">
        <v>21</v>
      </c>
      <c r="P73" s="14"/>
    </row>
    <row r="74" spans="1:16" ht="15.75" customHeight="1" x14ac:dyDescent="0.25">
      <c r="A74" s="11" t="s">
        <v>89</v>
      </c>
      <c r="B74" s="47">
        <v>331707</v>
      </c>
      <c r="C74" s="64">
        <v>7</v>
      </c>
      <c r="D74" s="64">
        <v>7</v>
      </c>
      <c r="E74" s="72">
        <v>5</v>
      </c>
      <c r="F74" s="72">
        <v>8</v>
      </c>
      <c r="G74" s="75">
        <v>12</v>
      </c>
      <c r="H74" s="75">
        <v>5</v>
      </c>
      <c r="I74" s="75">
        <v>8</v>
      </c>
      <c r="J74" s="75"/>
      <c r="K74" s="75"/>
      <c r="L74" s="80">
        <v>8</v>
      </c>
      <c r="M74" s="81">
        <v>7</v>
      </c>
      <c r="N74" s="95">
        <v>36</v>
      </c>
      <c r="P74" s="14"/>
    </row>
    <row r="75" spans="1:16" ht="15.75" customHeight="1" x14ac:dyDescent="0.25">
      <c r="A75" s="11" t="s">
        <v>90</v>
      </c>
      <c r="B75" s="47">
        <v>331708</v>
      </c>
      <c r="C75" s="64">
        <v>5</v>
      </c>
      <c r="D75" s="64">
        <v>3</v>
      </c>
      <c r="E75" s="72">
        <v>2</v>
      </c>
      <c r="F75" s="72">
        <v>4</v>
      </c>
      <c r="G75" s="75">
        <v>1</v>
      </c>
      <c r="H75" s="75">
        <v>4</v>
      </c>
      <c r="I75" s="75">
        <v>9</v>
      </c>
      <c r="J75" s="75"/>
      <c r="K75" s="75"/>
      <c r="L75" s="80">
        <v>8</v>
      </c>
      <c r="M75" s="81">
        <v>7</v>
      </c>
      <c r="N75" s="95">
        <v>34</v>
      </c>
      <c r="P75" s="14"/>
    </row>
    <row r="76" spans="1:16" ht="15.75" customHeight="1" x14ac:dyDescent="0.25">
      <c r="A76" s="11" t="s">
        <v>91</v>
      </c>
      <c r="B76" s="47">
        <v>331709</v>
      </c>
      <c r="C76" s="64">
        <v>6</v>
      </c>
      <c r="D76" s="64" t="s">
        <v>194</v>
      </c>
      <c r="E76" s="72"/>
      <c r="F76" s="72"/>
      <c r="G76" s="75">
        <v>2</v>
      </c>
      <c r="H76" s="75">
        <v>6</v>
      </c>
      <c r="I76" s="75"/>
      <c r="J76" s="75"/>
      <c r="K76" s="75"/>
      <c r="L76" s="80">
        <v>8</v>
      </c>
      <c r="M76" s="81">
        <v>7</v>
      </c>
      <c r="N76" s="95">
        <v>17</v>
      </c>
      <c r="P76" s="14"/>
    </row>
    <row r="77" spans="1:16" ht="15.75" customHeight="1" x14ac:dyDescent="0.25">
      <c r="A77" s="11" t="s">
        <v>92</v>
      </c>
      <c r="B77" s="47">
        <v>331710</v>
      </c>
      <c r="C77" s="64">
        <v>6</v>
      </c>
      <c r="D77" s="64">
        <v>3</v>
      </c>
      <c r="E77" s="72">
        <v>3</v>
      </c>
      <c r="F77" s="72">
        <v>3</v>
      </c>
      <c r="G77" s="75">
        <v>8</v>
      </c>
      <c r="H77" s="75"/>
      <c r="I77" s="75"/>
      <c r="J77" s="75"/>
      <c r="K77" s="75"/>
      <c r="L77" s="80">
        <v>8</v>
      </c>
      <c r="M77" s="81">
        <v>7</v>
      </c>
      <c r="N77" s="95">
        <v>5</v>
      </c>
      <c r="P77" s="14"/>
    </row>
    <row r="78" spans="1:16" ht="15.75" customHeight="1" x14ac:dyDescent="0.25">
      <c r="A78" s="11" t="s">
        <v>93</v>
      </c>
      <c r="B78" s="47">
        <v>331711</v>
      </c>
      <c r="C78" s="64">
        <v>7</v>
      </c>
      <c r="D78" s="64">
        <v>7</v>
      </c>
      <c r="E78" s="72">
        <v>8</v>
      </c>
      <c r="F78" s="72">
        <v>7</v>
      </c>
      <c r="G78" s="75">
        <v>12</v>
      </c>
      <c r="H78" s="75">
        <v>9</v>
      </c>
      <c r="I78" s="75">
        <v>11</v>
      </c>
      <c r="J78" s="75"/>
      <c r="K78" s="75"/>
      <c r="L78" s="80">
        <v>8</v>
      </c>
      <c r="M78" s="81">
        <v>7</v>
      </c>
      <c r="N78" s="95">
        <v>45</v>
      </c>
      <c r="P78" s="14"/>
    </row>
    <row r="79" spans="1:16" ht="15.75" customHeight="1" x14ac:dyDescent="0.25">
      <c r="A79" s="11" t="s">
        <v>94</v>
      </c>
      <c r="B79" s="47">
        <v>331712</v>
      </c>
      <c r="C79" s="64">
        <v>6</v>
      </c>
      <c r="D79" s="64">
        <v>6</v>
      </c>
      <c r="E79" s="72">
        <v>2</v>
      </c>
      <c r="F79" s="72" t="s">
        <v>194</v>
      </c>
      <c r="G79" s="75"/>
      <c r="H79" s="75">
        <v>4</v>
      </c>
      <c r="I79" s="75"/>
      <c r="J79" s="75"/>
      <c r="K79" s="75"/>
      <c r="L79" s="80">
        <v>8</v>
      </c>
      <c r="M79" s="81">
        <v>7</v>
      </c>
      <c r="N79" s="95">
        <v>25</v>
      </c>
      <c r="P79" s="14"/>
    </row>
    <row r="80" spans="1:16" ht="15.75" customHeight="1" x14ac:dyDescent="0.25">
      <c r="A80" s="15" t="s">
        <v>95</v>
      </c>
      <c r="B80" s="47">
        <v>331713</v>
      </c>
      <c r="C80" s="64">
        <v>2</v>
      </c>
      <c r="D80" s="64">
        <v>1</v>
      </c>
      <c r="E80" s="72">
        <v>1</v>
      </c>
      <c r="F80" s="72">
        <v>1</v>
      </c>
      <c r="G80" s="75">
        <v>4</v>
      </c>
      <c r="H80" s="75">
        <v>5</v>
      </c>
      <c r="I80" s="75">
        <v>3</v>
      </c>
      <c r="J80" s="75"/>
      <c r="K80" s="75"/>
      <c r="L80" s="80">
        <v>8</v>
      </c>
      <c r="M80" s="81">
        <v>7</v>
      </c>
      <c r="N80" s="95">
        <v>23</v>
      </c>
      <c r="P80" s="14"/>
    </row>
    <row r="81" spans="1:29" ht="15.75" customHeight="1" x14ac:dyDescent="0.25">
      <c r="A81" s="15" t="s">
        <v>96</v>
      </c>
      <c r="B81" s="47">
        <v>331714</v>
      </c>
      <c r="C81" s="64" t="s">
        <v>194</v>
      </c>
      <c r="D81" s="64" t="s">
        <v>194</v>
      </c>
      <c r="E81" s="72">
        <v>1</v>
      </c>
      <c r="F81" s="72">
        <v>1</v>
      </c>
      <c r="G81" s="75">
        <v>5</v>
      </c>
      <c r="H81" s="75">
        <v>2</v>
      </c>
      <c r="I81" s="75">
        <v>2</v>
      </c>
      <c r="J81" s="75"/>
      <c r="K81" s="75"/>
      <c r="L81" s="80">
        <v>8</v>
      </c>
      <c r="M81" s="81">
        <v>7</v>
      </c>
      <c r="N81" s="95">
        <v>22</v>
      </c>
      <c r="P81" s="14"/>
    </row>
    <row r="82" spans="1:29" ht="15.75" customHeight="1" x14ac:dyDescent="0.25">
      <c r="A82" s="15" t="s">
        <v>97</v>
      </c>
      <c r="B82" s="47">
        <v>331715</v>
      </c>
      <c r="C82" s="64">
        <v>4</v>
      </c>
      <c r="D82" s="64">
        <v>9</v>
      </c>
      <c r="E82" s="72">
        <v>5</v>
      </c>
      <c r="F82" s="72">
        <v>7</v>
      </c>
      <c r="G82" s="75">
        <v>7</v>
      </c>
      <c r="H82" s="75">
        <v>6</v>
      </c>
      <c r="I82" s="75">
        <v>13</v>
      </c>
      <c r="J82" s="75"/>
      <c r="K82" s="75">
        <v>12</v>
      </c>
      <c r="L82" s="80">
        <v>8</v>
      </c>
      <c r="M82" s="81">
        <v>7</v>
      </c>
      <c r="N82" s="95">
        <v>32</v>
      </c>
      <c r="P82" s="14"/>
    </row>
    <row r="83" spans="1:29" ht="15.75" customHeight="1" x14ac:dyDescent="0.25">
      <c r="A83" s="15" t="s">
        <v>98</v>
      </c>
      <c r="B83" s="47">
        <v>331716</v>
      </c>
      <c r="C83" s="64">
        <v>2</v>
      </c>
      <c r="D83" s="64" t="s">
        <v>194</v>
      </c>
      <c r="E83" s="72">
        <v>3</v>
      </c>
      <c r="F83" s="72">
        <v>1</v>
      </c>
      <c r="G83" s="75">
        <v>8</v>
      </c>
      <c r="H83" s="75"/>
      <c r="I83" s="75">
        <v>5</v>
      </c>
      <c r="J83" s="75"/>
      <c r="K83" s="75"/>
      <c r="L83" s="80">
        <v>8</v>
      </c>
      <c r="M83" s="81">
        <v>7</v>
      </c>
      <c r="N83" s="95">
        <v>30</v>
      </c>
      <c r="P83" s="14"/>
    </row>
    <row r="84" spans="1:29" ht="15.75" customHeight="1" x14ac:dyDescent="0.25">
      <c r="A84" s="15" t="s">
        <v>99</v>
      </c>
      <c r="B84" s="47">
        <v>331717</v>
      </c>
      <c r="C84" s="64">
        <v>6</v>
      </c>
      <c r="D84" s="64" t="s">
        <v>194</v>
      </c>
      <c r="E84" s="72">
        <v>4</v>
      </c>
      <c r="F84" s="72">
        <v>1</v>
      </c>
      <c r="G84" s="75">
        <v>8</v>
      </c>
      <c r="H84" s="75"/>
      <c r="I84" s="75">
        <v>7</v>
      </c>
      <c r="J84" s="75"/>
      <c r="K84" s="75"/>
      <c r="L84" s="80">
        <v>8</v>
      </c>
      <c r="M84" s="81">
        <v>7</v>
      </c>
      <c r="N84" s="95">
        <v>22</v>
      </c>
      <c r="P84" s="14"/>
    </row>
    <row r="85" spans="1:29" ht="15.75" customHeight="1" x14ac:dyDescent="0.25">
      <c r="A85" s="15" t="s">
        <v>100</v>
      </c>
      <c r="B85" s="47">
        <v>331718</v>
      </c>
      <c r="C85" s="64">
        <v>1</v>
      </c>
      <c r="D85" s="64" t="s">
        <v>194</v>
      </c>
      <c r="E85" s="72" t="s">
        <v>194</v>
      </c>
      <c r="F85" s="72" t="s">
        <v>194</v>
      </c>
      <c r="G85" s="75">
        <v>2</v>
      </c>
      <c r="H85" s="75"/>
      <c r="I85" s="75"/>
      <c r="J85" s="75"/>
      <c r="K85" s="75"/>
      <c r="L85" s="80">
        <v>8</v>
      </c>
      <c r="M85" s="81">
        <v>7</v>
      </c>
      <c r="N85" s="95">
        <v>25</v>
      </c>
      <c r="P85" s="14"/>
    </row>
    <row r="86" spans="1:29" ht="15.75" customHeight="1" x14ac:dyDescent="0.25">
      <c r="A86" s="15" t="s">
        <v>101</v>
      </c>
      <c r="B86" s="47">
        <v>331719</v>
      </c>
      <c r="C86" s="64">
        <v>1</v>
      </c>
      <c r="D86" s="64" t="s">
        <v>194</v>
      </c>
      <c r="E86" s="72">
        <v>3</v>
      </c>
      <c r="F86" s="72" t="s">
        <v>194</v>
      </c>
      <c r="G86" s="75"/>
      <c r="H86" s="75">
        <v>3</v>
      </c>
      <c r="I86" s="75"/>
      <c r="J86" s="75"/>
      <c r="K86" s="75"/>
      <c r="L86" s="80">
        <v>8</v>
      </c>
      <c r="M86" s="81">
        <v>7</v>
      </c>
      <c r="N86" s="95">
        <v>15</v>
      </c>
      <c r="P86" s="14"/>
    </row>
    <row r="87" spans="1:29" ht="15.75" customHeight="1" x14ac:dyDescent="0.25">
      <c r="B87" s="8" t="s">
        <v>102</v>
      </c>
      <c r="C87" s="18">
        <f t="shared" ref="C87:J87" si="0">AVERAGE(C12:C77)</f>
        <v>4.887096774193548</v>
      </c>
      <c r="D87" s="18">
        <f t="shared" si="0"/>
        <v>4.2280701754385968</v>
      </c>
      <c r="E87" s="18">
        <f t="shared" si="0"/>
        <v>3.2115384615384617</v>
      </c>
      <c r="F87" s="18">
        <f t="shared" si="0"/>
        <v>4.2549019607843137</v>
      </c>
      <c r="G87" s="18">
        <f t="shared" si="0"/>
        <v>5.8666666666666663</v>
      </c>
      <c r="H87" s="18">
        <f t="shared" si="0"/>
        <v>3.6904761904761907</v>
      </c>
      <c r="I87" s="18">
        <f t="shared" si="0"/>
        <v>4.9361702127659575</v>
      </c>
      <c r="J87" s="18">
        <f t="shared" si="0"/>
        <v>4.5</v>
      </c>
      <c r="K87" s="18">
        <v>0</v>
      </c>
      <c r="L87" s="18">
        <f>AVERAGE(L12:L77)</f>
        <v>8</v>
      </c>
      <c r="M87" s="18">
        <f>AVERAGE(M12:M77)</f>
        <v>7</v>
      </c>
      <c r="N87" s="18">
        <f>AVERAGE(N12:N78)</f>
        <v>22.880597014925375</v>
      </c>
      <c r="Q87" s="19"/>
    </row>
    <row r="88" spans="1:29" ht="30" customHeight="1" x14ac:dyDescent="0.25"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B89" s="33"/>
    </row>
    <row r="90" spans="1:29" ht="15.75" customHeight="1" x14ac:dyDescent="0.25">
      <c r="B90" s="3" t="s">
        <v>104</v>
      </c>
      <c r="C90" s="4">
        <f t="shared" ref="C90:M90" si="2">COUNT(C12:C77)</f>
        <v>62</v>
      </c>
      <c r="D90" s="4">
        <f t="shared" si="2"/>
        <v>57</v>
      </c>
      <c r="E90" s="4">
        <f t="shared" si="2"/>
        <v>52</v>
      </c>
      <c r="F90" s="4">
        <f t="shared" si="2"/>
        <v>51</v>
      </c>
      <c r="G90" s="4">
        <f t="shared" si="2"/>
        <v>45</v>
      </c>
      <c r="H90" s="4">
        <f t="shared" si="2"/>
        <v>42</v>
      </c>
      <c r="I90" s="4">
        <f t="shared" si="2"/>
        <v>47</v>
      </c>
      <c r="J90" s="4">
        <f t="shared" si="2"/>
        <v>10</v>
      </c>
      <c r="K90" s="4">
        <f t="shared" si="2"/>
        <v>21</v>
      </c>
      <c r="L90" s="4">
        <f t="shared" si="2"/>
        <v>66</v>
      </c>
      <c r="M90" s="4">
        <f t="shared" si="2"/>
        <v>66</v>
      </c>
      <c r="N90" s="4">
        <f>COUNT(N12:N78)</f>
        <v>67</v>
      </c>
    </row>
    <row r="91" spans="1:29" ht="15.75" customHeight="1" x14ac:dyDescent="0.25">
      <c r="B91" s="3" t="s">
        <v>105</v>
      </c>
      <c r="C91" s="4">
        <f t="shared" ref="C91:M91" si="3">COUNTIF(C12:C77,"&gt;="&amp;C88)</f>
        <v>38</v>
      </c>
      <c r="D91" s="4">
        <f t="shared" si="3"/>
        <v>26</v>
      </c>
      <c r="E91" s="4">
        <f t="shared" si="3"/>
        <v>16</v>
      </c>
      <c r="F91" s="4">
        <f t="shared" si="3"/>
        <v>26</v>
      </c>
      <c r="G91" s="4">
        <f t="shared" si="3"/>
        <v>19</v>
      </c>
      <c r="H91" s="4">
        <f t="shared" si="3"/>
        <v>6</v>
      </c>
      <c r="I91" s="4">
        <f t="shared" si="3"/>
        <v>15</v>
      </c>
      <c r="J91" s="4">
        <f t="shared" si="3"/>
        <v>2</v>
      </c>
      <c r="K91" s="4">
        <f t="shared" si="3"/>
        <v>1</v>
      </c>
      <c r="L91" s="4">
        <f t="shared" si="3"/>
        <v>66</v>
      </c>
      <c r="M91" s="4">
        <f t="shared" si="3"/>
        <v>66</v>
      </c>
      <c r="N91" s="4">
        <f>COUNTIF(N12:N78,"&gt;="&amp;N88)</f>
        <v>10</v>
      </c>
    </row>
    <row r="92" spans="1:29" ht="15.75" customHeight="1" x14ac:dyDescent="0.25">
      <c r="B92" s="3" t="s">
        <v>106</v>
      </c>
      <c r="C92" s="5">
        <f t="shared" ref="C92:J92" si="4">ROUNDUP((C91*100)/C90,2)</f>
        <v>61.3</v>
      </c>
      <c r="D92" s="5">
        <f t="shared" si="4"/>
        <v>45.62</v>
      </c>
      <c r="E92" s="5">
        <f t="shared" si="4"/>
        <v>30.770000000000003</v>
      </c>
      <c r="F92" s="5">
        <f t="shared" si="4"/>
        <v>50.989999999999995</v>
      </c>
      <c r="G92" s="5">
        <f t="shared" si="4"/>
        <v>42.23</v>
      </c>
      <c r="H92" s="5">
        <f t="shared" si="4"/>
        <v>14.29</v>
      </c>
      <c r="I92" s="5">
        <f t="shared" si="4"/>
        <v>31.92</v>
      </c>
      <c r="J92" s="5">
        <f t="shared" si="4"/>
        <v>20</v>
      </c>
      <c r="K92" s="5" t="s">
        <v>107</v>
      </c>
      <c r="L92" s="5">
        <f t="shared" ref="L92:N92" si="5">ROUNDUP((L91*100)/L90,2)</f>
        <v>100</v>
      </c>
      <c r="M92" s="5">
        <f t="shared" si="5"/>
        <v>100</v>
      </c>
      <c r="N92" s="5">
        <f t="shared" si="5"/>
        <v>14.93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B93" s="20" t="s">
        <v>108</v>
      </c>
      <c r="C93" s="5">
        <f t="shared" ref="C93:J93" si="6">IF(C92&gt;=$C97,3,IF(C92&gt;=$C96,(2+(C92-55)/10),IF(C92&gt;=$C95,(1+(C92-45)/10),1)))</f>
        <v>2.63</v>
      </c>
      <c r="D93" s="5">
        <f t="shared" si="6"/>
        <v>1.0619999999999998</v>
      </c>
      <c r="E93" s="5">
        <f t="shared" si="6"/>
        <v>1</v>
      </c>
      <c r="F93" s="5">
        <f t="shared" si="6"/>
        <v>1.5989999999999995</v>
      </c>
      <c r="G93" s="5">
        <f t="shared" si="6"/>
        <v>1</v>
      </c>
      <c r="H93" s="5">
        <f t="shared" si="6"/>
        <v>1</v>
      </c>
      <c r="I93" s="5">
        <f t="shared" si="6"/>
        <v>1</v>
      </c>
      <c r="J93" s="5">
        <f t="shared" si="6"/>
        <v>1</v>
      </c>
      <c r="K93" s="5">
        <v>0</v>
      </c>
      <c r="L93" s="5">
        <f t="shared" ref="L93:N93" si="7">IF(L92&gt;=$C97,3,IF(L92&gt;=$C96,(2+(L92-55)/10),IF(L92&gt;=$C95,(1+(L92-45)/10),1)))</f>
        <v>3</v>
      </c>
      <c r="M93" s="5">
        <f t="shared" si="7"/>
        <v>3</v>
      </c>
      <c r="N93" s="5">
        <f t="shared" si="7"/>
        <v>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8">C93</f>
        <v>2.63</v>
      </c>
      <c r="D101" s="18">
        <f t="shared" si="8"/>
        <v>1.0619999999999998</v>
      </c>
      <c r="E101" s="18">
        <f t="shared" si="8"/>
        <v>1</v>
      </c>
      <c r="F101" s="18">
        <f t="shared" si="8"/>
        <v>1.5989999999999995</v>
      </c>
      <c r="G101" s="18">
        <f t="shared" si="8"/>
        <v>1</v>
      </c>
      <c r="H101" s="18">
        <f t="shared" si="8"/>
        <v>1</v>
      </c>
      <c r="I101" s="18">
        <f t="shared" si="8"/>
        <v>1</v>
      </c>
      <c r="J101" s="18">
        <f t="shared" si="8"/>
        <v>1</v>
      </c>
      <c r="K101" s="18">
        <f t="shared" si="8"/>
        <v>0</v>
      </c>
      <c r="L101" s="18">
        <f t="shared" ref="L101:P101" si="9">$M93</f>
        <v>3</v>
      </c>
      <c r="M101" s="18">
        <f t="shared" si="9"/>
        <v>3</v>
      </c>
      <c r="N101" s="18">
        <f t="shared" si="9"/>
        <v>3</v>
      </c>
      <c r="O101" s="18">
        <f t="shared" si="9"/>
        <v>3</v>
      </c>
      <c r="P101" s="18">
        <f t="shared" si="9"/>
        <v>3</v>
      </c>
      <c r="Q101" s="18" t="s">
        <v>195</v>
      </c>
      <c r="R101" s="18">
        <f t="shared" ref="R101:V101" si="10">$N93</f>
        <v>1</v>
      </c>
      <c r="S101" s="18">
        <f t="shared" si="10"/>
        <v>1</v>
      </c>
      <c r="T101" s="18">
        <f t="shared" si="10"/>
        <v>1</v>
      </c>
      <c r="U101" s="18">
        <f t="shared" si="10"/>
        <v>1</v>
      </c>
      <c r="V101" s="18">
        <f t="shared" si="10"/>
        <v>1</v>
      </c>
      <c r="W101" s="18" t="s">
        <v>195</v>
      </c>
    </row>
    <row r="102" spans="1:23" ht="15.75" customHeight="1" x14ac:dyDescent="0.25"/>
    <row r="103" spans="1:23" ht="15.75" customHeight="1" x14ac:dyDescent="0.25">
      <c r="C103" s="96" t="s">
        <v>108</v>
      </c>
      <c r="D103" s="97"/>
      <c r="E103" s="97"/>
      <c r="F103" s="97"/>
      <c r="G103" s="97"/>
      <c r="H103" s="98"/>
      <c r="I103" s="24"/>
      <c r="J103" s="24"/>
      <c r="K103" s="24"/>
      <c r="L103" s="24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1.9075</v>
      </c>
      <c r="D105" s="18">
        <f>SUMIF($C$100:$X$100,"CO2",$C$101:$X$101)/COUNTIF($C$100:$X$100,"CO2")</f>
        <v>1.5154999999999998</v>
      </c>
      <c r="E105" s="18">
        <f>SUMIF($C$100:$X$100,"CO3",$C$101:$X$101)/COUNTIF($C$100:$X$100,"CO3")</f>
        <v>1.5</v>
      </c>
      <c r="F105" s="18">
        <f>SUMIF($C$100:$X$100,"CO4",$C$101:$X$101)/COUNTIF($C$100:$X$100,"CO4")</f>
        <v>1.6497499999999998</v>
      </c>
      <c r="G105" s="99">
        <f>SUMIF($C$100:$X$100,"CO5",$C$101:$X$101)/COUNTIF($C$100:$X$100,"CO5")</f>
        <v>1.3333333333333333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11">$N93</f>
        <v>1</v>
      </c>
      <c r="D106" s="18">
        <f t="shared" si="11"/>
        <v>1</v>
      </c>
      <c r="E106" s="18">
        <f t="shared" si="11"/>
        <v>1</v>
      </c>
      <c r="F106" s="18">
        <f t="shared" si="11"/>
        <v>1</v>
      </c>
      <c r="G106" s="99">
        <f t="shared" si="11"/>
        <v>1</v>
      </c>
      <c r="H106" s="100"/>
    </row>
    <row r="107" spans="1:23" ht="45.75" customHeight="1" x14ac:dyDescent="0.25">
      <c r="A107" s="102" t="s">
        <v>123</v>
      </c>
      <c r="B107" s="98"/>
      <c r="C107" s="6">
        <f t="shared" ref="C107:G107" si="12">(0.8*C106+0.2*C105)</f>
        <v>1.1815</v>
      </c>
      <c r="D107" s="6">
        <f t="shared" si="12"/>
        <v>1.1031</v>
      </c>
      <c r="E107" s="6">
        <f t="shared" si="12"/>
        <v>1.1000000000000001</v>
      </c>
      <c r="F107" s="6">
        <f t="shared" si="12"/>
        <v>1.12995</v>
      </c>
      <c r="G107" s="103">
        <f t="shared" si="12"/>
        <v>1.0666666666666667</v>
      </c>
      <c r="H107" s="104"/>
      <c r="K107" s="25"/>
    </row>
    <row r="108" spans="1:23" ht="15.75" customHeight="1" x14ac:dyDescent="0.25"/>
    <row r="109" spans="1:23" ht="15.75" customHeight="1" x14ac:dyDescent="0.25">
      <c r="B109" s="105" t="s">
        <v>124</v>
      </c>
      <c r="C109" s="97"/>
      <c r="D109" s="97"/>
      <c r="E109" s="97"/>
      <c r="F109" s="97"/>
      <c r="G109" s="97"/>
      <c r="H109" s="97"/>
      <c r="I109" s="98"/>
      <c r="J109" s="26">
        <f>AVERAGE(C107:H107)</f>
        <v>1.1162433333333333</v>
      </c>
    </row>
    <row r="110" spans="1:23" ht="15.75" customHeight="1" x14ac:dyDescent="0.25"/>
    <row r="111" spans="1:23" ht="15.75" customHeight="1" x14ac:dyDescent="0.25">
      <c r="A111" s="27"/>
    </row>
    <row r="112" spans="1:23" ht="15.75" customHeight="1" x14ac:dyDescent="0.25"/>
    <row r="113" spans="2:18" ht="15.75" customHeight="1" x14ac:dyDescent="0.25">
      <c r="B113" s="96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24"/>
      <c r="P113" s="24"/>
      <c r="Q113" s="24"/>
      <c r="R113" s="28"/>
    </row>
    <row r="114" spans="2:18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8" ht="15.75" customHeight="1" x14ac:dyDescent="0.25">
      <c r="B115" s="29" t="s">
        <v>183</v>
      </c>
      <c r="C115" s="47">
        <v>3</v>
      </c>
      <c r="D115" s="47">
        <v>2</v>
      </c>
      <c r="E115" s="47">
        <v>2</v>
      </c>
      <c r="F115" s="47">
        <v>1</v>
      </c>
      <c r="G115" s="47">
        <v>2</v>
      </c>
      <c r="H115" s="47"/>
      <c r="I115" s="47"/>
      <c r="J115" s="47"/>
      <c r="K115" s="47"/>
      <c r="L115" s="47"/>
      <c r="M115" s="47"/>
      <c r="N115" s="88">
        <v>2</v>
      </c>
    </row>
    <row r="116" spans="2:18" ht="15.75" customHeight="1" x14ac:dyDescent="0.25">
      <c r="B116" s="29" t="s">
        <v>184</v>
      </c>
      <c r="C116" s="47">
        <v>3</v>
      </c>
      <c r="D116" s="47">
        <v>2</v>
      </c>
      <c r="E116" s="47">
        <v>1</v>
      </c>
      <c r="F116" s="47">
        <v>1</v>
      </c>
      <c r="G116" s="47">
        <v>2</v>
      </c>
      <c r="H116" s="47"/>
      <c r="I116" s="47"/>
      <c r="J116" s="47"/>
      <c r="K116" s="47"/>
      <c r="L116" s="47"/>
      <c r="M116" s="47"/>
      <c r="N116" s="88">
        <v>1</v>
      </c>
    </row>
    <row r="117" spans="2:18" ht="15.75" customHeight="1" x14ac:dyDescent="0.25">
      <c r="B117" s="29" t="s">
        <v>185</v>
      </c>
      <c r="C117" s="47">
        <v>3</v>
      </c>
      <c r="D117" s="47">
        <v>2</v>
      </c>
      <c r="E117" s="47">
        <v>3</v>
      </c>
      <c r="F117" s="47">
        <v>2</v>
      </c>
      <c r="G117" s="47">
        <v>3</v>
      </c>
      <c r="H117" s="47"/>
      <c r="I117" s="47"/>
      <c r="J117" s="47"/>
      <c r="K117" s="47"/>
      <c r="L117" s="47">
        <v>1</v>
      </c>
      <c r="M117" s="47"/>
      <c r="N117" s="88">
        <v>2</v>
      </c>
    </row>
    <row r="118" spans="2:18" ht="15.75" customHeight="1" x14ac:dyDescent="0.25">
      <c r="B118" s="29" t="s">
        <v>186</v>
      </c>
      <c r="C118" s="47">
        <v>3</v>
      </c>
      <c r="D118" s="47">
        <v>2</v>
      </c>
      <c r="E118" s="47">
        <v>2</v>
      </c>
      <c r="F118" s="47">
        <v>1</v>
      </c>
      <c r="G118" s="47">
        <v>2</v>
      </c>
      <c r="H118" s="47"/>
      <c r="I118" s="47"/>
      <c r="J118" s="47"/>
      <c r="K118" s="47"/>
      <c r="L118" s="47">
        <v>1</v>
      </c>
      <c r="M118" s="47"/>
      <c r="N118" s="88">
        <v>1</v>
      </c>
    </row>
    <row r="119" spans="2:18" ht="15.75" customHeight="1" x14ac:dyDescent="0.25">
      <c r="B119" s="29" t="s">
        <v>187</v>
      </c>
      <c r="C119" s="47">
        <v>3</v>
      </c>
      <c r="D119" s="47">
        <v>3</v>
      </c>
      <c r="E119" s="47">
        <v>2</v>
      </c>
      <c r="F119" s="47">
        <v>2</v>
      </c>
      <c r="G119" s="47">
        <v>2</v>
      </c>
      <c r="H119" s="47"/>
      <c r="I119" s="47"/>
      <c r="J119" s="47"/>
      <c r="K119" s="47"/>
      <c r="L119" s="47">
        <v>1</v>
      </c>
      <c r="M119" s="47">
        <v>1</v>
      </c>
      <c r="N119" s="88">
        <v>2</v>
      </c>
    </row>
    <row r="120" spans="2:18" ht="15.75" customHeight="1" x14ac:dyDescent="0.25">
      <c r="B120" s="29" t="s">
        <v>182</v>
      </c>
      <c r="C120" s="30">
        <f t="shared" ref="C120:N120" si="13">SUM(C115:C119)/5</f>
        <v>3</v>
      </c>
      <c r="D120" s="30">
        <f t="shared" si="13"/>
        <v>2.2000000000000002</v>
      </c>
      <c r="E120" s="30">
        <f t="shared" si="13"/>
        <v>2</v>
      </c>
      <c r="F120" s="30">
        <f t="shared" si="13"/>
        <v>1.4</v>
      </c>
      <c r="G120" s="30">
        <f t="shared" si="13"/>
        <v>2.2000000000000002</v>
      </c>
      <c r="H120" s="30">
        <f t="shared" si="13"/>
        <v>0</v>
      </c>
      <c r="I120" s="30">
        <f t="shared" si="13"/>
        <v>0</v>
      </c>
      <c r="J120" s="30">
        <f t="shared" si="13"/>
        <v>0</v>
      </c>
      <c r="K120" s="30">
        <f t="shared" si="13"/>
        <v>0</v>
      </c>
      <c r="L120" s="30">
        <f t="shared" si="13"/>
        <v>0.6</v>
      </c>
      <c r="M120" s="30">
        <f t="shared" si="13"/>
        <v>0.2</v>
      </c>
      <c r="N120" s="30">
        <f t="shared" si="13"/>
        <v>1.6</v>
      </c>
    </row>
    <row r="121" spans="2:18" ht="15.75" customHeight="1" x14ac:dyDescent="0.25"/>
    <row r="122" spans="2:18" ht="15.75" customHeight="1" x14ac:dyDescent="0.25">
      <c r="B122" s="96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24"/>
      <c r="Q122" s="28"/>
    </row>
    <row r="123" spans="2:18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8" ht="15.75" customHeight="1" x14ac:dyDescent="0.25">
      <c r="B124" s="29" t="s">
        <v>183</v>
      </c>
      <c r="C124" s="6">
        <f>C107</f>
        <v>1.1815</v>
      </c>
      <c r="D124" s="18">
        <f t="shared" ref="D124:O124" si="14">(C115/3)*$C124</f>
        <v>1.1815</v>
      </c>
      <c r="E124" s="18">
        <f t="shared" si="14"/>
        <v>0.78766666666666663</v>
      </c>
      <c r="F124" s="18">
        <f t="shared" si="14"/>
        <v>0.78766666666666663</v>
      </c>
      <c r="G124" s="18">
        <f t="shared" si="14"/>
        <v>0.39383333333333331</v>
      </c>
      <c r="H124" s="18">
        <f t="shared" si="14"/>
        <v>0.78766666666666663</v>
      </c>
      <c r="I124" s="18">
        <f t="shared" si="14"/>
        <v>0</v>
      </c>
      <c r="J124" s="18">
        <f t="shared" si="14"/>
        <v>0</v>
      </c>
      <c r="K124" s="18">
        <f t="shared" si="14"/>
        <v>0</v>
      </c>
      <c r="L124" s="18">
        <f t="shared" si="14"/>
        <v>0</v>
      </c>
      <c r="M124" s="18">
        <f t="shared" si="14"/>
        <v>0</v>
      </c>
      <c r="N124" s="18">
        <f t="shared" si="14"/>
        <v>0</v>
      </c>
      <c r="O124" s="18">
        <f t="shared" si="14"/>
        <v>0.78766666666666663</v>
      </c>
    </row>
    <row r="125" spans="2:18" ht="15.75" customHeight="1" x14ac:dyDescent="0.25">
      <c r="B125" s="29" t="s">
        <v>184</v>
      </c>
      <c r="C125" s="6">
        <f>D107</f>
        <v>1.1031</v>
      </c>
      <c r="D125" s="18">
        <f t="shared" ref="D125:E125" si="15">(C116/3)*$C125</f>
        <v>1.1031</v>
      </c>
      <c r="E125" s="18">
        <f t="shared" si="15"/>
        <v>0.73539999999999994</v>
      </c>
      <c r="F125" s="2">
        <v>1.91</v>
      </c>
      <c r="G125" s="18">
        <f t="shared" ref="G125:O125" si="16">(F116/3)*$C125</f>
        <v>0.36769999999999997</v>
      </c>
      <c r="H125" s="18">
        <f t="shared" si="16"/>
        <v>0.73539999999999994</v>
      </c>
      <c r="I125" s="18">
        <f t="shared" si="16"/>
        <v>0</v>
      </c>
      <c r="J125" s="18">
        <f t="shared" si="16"/>
        <v>0</v>
      </c>
      <c r="K125" s="18">
        <f t="shared" si="16"/>
        <v>0</v>
      </c>
      <c r="L125" s="18">
        <f t="shared" si="16"/>
        <v>0</v>
      </c>
      <c r="M125" s="18">
        <f t="shared" si="16"/>
        <v>0</v>
      </c>
      <c r="N125" s="18">
        <f t="shared" si="16"/>
        <v>0</v>
      </c>
      <c r="O125" s="18">
        <f t="shared" si="16"/>
        <v>0.36769999999999997</v>
      </c>
    </row>
    <row r="126" spans="2:18" ht="15.75" customHeight="1" x14ac:dyDescent="0.25">
      <c r="B126" s="29" t="s">
        <v>185</v>
      </c>
      <c r="C126" s="6">
        <f>E107</f>
        <v>1.1000000000000001</v>
      </c>
      <c r="D126" s="18">
        <f t="shared" ref="D126:E126" si="17">(C117/3)*$C126</f>
        <v>1.1000000000000001</v>
      </c>
      <c r="E126" s="18">
        <f t="shared" si="17"/>
        <v>0.73333333333333339</v>
      </c>
      <c r="F126" s="2">
        <v>2.84</v>
      </c>
      <c r="G126" s="18">
        <f t="shared" ref="G126:O126" si="18">(F117/3)*$C126</f>
        <v>0.73333333333333339</v>
      </c>
      <c r="H126" s="18">
        <f t="shared" si="18"/>
        <v>1.1000000000000001</v>
      </c>
      <c r="I126" s="18">
        <f t="shared" si="18"/>
        <v>0</v>
      </c>
      <c r="J126" s="18">
        <f t="shared" si="18"/>
        <v>0</v>
      </c>
      <c r="K126" s="18">
        <f t="shared" si="18"/>
        <v>0</v>
      </c>
      <c r="L126" s="18">
        <f t="shared" si="18"/>
        <v>0</v>
      </c>
      <c r="M126" s="18">
        <f t="shared" si="18"/>
        <v>0.3666666666666667</v>
      </c>
      <c r="N126" s="18">
        <f t="shared" si="18"/>
        <v>0</v>
      </c>
      <c r="O126" s="18">
        <f t="shared" si="18"/>
        <v>0.73333333333333339</v>
      </c>
    </row>
    <row r="127" spans="2:18" ht="15.75" customHeight="1" x14ac:dyDescent="0.25">
      <c r="B127" s="29" t="s">
        <v>186</v>
      </c>
      <c r="C127" s="6">
        <f>F107</f>
        <v>1.12995</v>
      </c>
      <c r="D127" s="18">
        <f t="shared" ref="D127:E127" si="19">(C118/3)*$C127</f>
        <v>1.12995</v>
      </c>
      <c r="E127" s="18">
        <f t="shared" si="19"/>
        <v>0.75329999999999997</v>
      </c>
      <c r="F127" s="2">
        <v>1.94</v>
      </c>
      <c r="G127" s="18">
        <f t="shared" ref="G127:O127" si="20">(F118/3)*$C127</f>
        <v>0.37664999999999998</v>
      </c>
      <c r="H127" s="18">
        <f t="shared" si="20"/>
        <v>0.75329999999999997</v>
      </c>
      <c r="I127" s="18">
        <f t="shared" si="20"/>
        <v>0</v>
      </c>
      <c r="J127" s="18">
        <f t="shared" si="20"/>
        <v>0</v>
      </c>
      <c r="K127" s="18">
        <f t="shared" si="20"/>
        <v>0</v>
      </c>
      <c r="L127" s="18">
        <f t="shared" si="20"/>
        <v>0</v>
      </c>
      <c r="M127" s="18">
        <f t="shared" si="20"/>
        <v>0.37664999999999998</v>
      </c>
      <c r="N127" s="18">
        <f t="shared" si="20"/>
        <v>0</v>
      </c>
      <c r="O127" s="18">
        <f t="shared" si="20"/>
        <v>0.37664999999999998</v>
      </c>
    </row>
    <row r="128" spans="2:18" ht="15.75" customHeight="1" x14ac:dyDescent="0.25">
      <c r="B128" s="29" t="s">
        <v>187</v>
      </c>
      <c r="C128" s="6">
        <f>G107</f>
        <v>1.0666666666666667</v>
      </c>
      <c r="D128" s="18">
        <f t="shared" ref="D128:E128" si="21">(C119/3)*$C128</f>
        <v>1.0666666666666667</v>
      </c>
      <c r="E128" s="18">
        <f t="shared" si="21"/>
        <v>1.0666666666666667</v>
      </c>
      <c r="F128" s="2">
        <v>2.87</v>
      </c>
      <c r="G128" s="18">
        <f t="shared" ref="G128:O128" si="22">(F119/3)*$C128</f>
        <v>0.71111111111111103</v>
      </c>
      <c r="H128" s="18">
        <f t="shared" si="22"/>
        <v>0.71111111111111103</v>
      </c>
      <c r="I128" s="18">
        <f t="shared" si="22"/>
        <v>0</v>
      </c>
      <c r="J128" s="18">
        <f t="shared" si="22"/>
        <v>0</v>
      </c>
      <c r="K128" s="18">
        <f t="shared" si="22"/>
        <v>0</v>
      </c>
      <c r="L128" s="18">
        <f t="shared" si="22"/>
        <v>0</v>
      </c>
      <c r="M128" s="18">
        <f t="shared" si="22"/>
        <v>0.35555555555555551</v>
      </c>
      <c r="N128" s="18">
        <f t="shared" si="22"/>
        <v>0.35555555555555551</v>
      </c>
      <c r="O128" s="18">
        <f t="shared" si="22"/>
        <v>0.71111111111111103</v>
      </c>
    </row>
    <row r="129" spans="2:15" ht="15.75" customHeight="1" x14ac:dyDescent="0.25">
      <c r="B129" s="29" t="s">
        <v>182</v>
      </c>
      <c r="C129" s="31" t="s">
        <v>142</v>
      </c>
      <c r="D129" s="32">
        <f t="shared" ref="D129:O129" si="23">AVERAGE(D124:D128)</f>
        <v>1.1162433333333333</v>
      </c>
      <c r="E129" s="32">
        <f t="shared" si="23"/>
        <v>0.81527333333333341</v>
      </c>
      <c r="F129" s="32">
        <f t="shared" si="23"/>
        <v>2.0695333333333332</v>
      </c>
      <c r="G129" s="32">
        <f t="shared" si="23"/>
        <v>0.51652555555555557</v>
      </c>
      <c r="H129" s="32">
        <f t="shared" si="23"/>
        <v>0.81749555555555542</v>
      </c>
      <c r="I129" s="32">
        <f t="shared" si="23"/>
        <v>0</v>
      </c>
      <c r="J129" s="32">
        <f t="shared" si="23"/>
        <v>0</v>
      </c>
      <c r="K129" s="32">
        <f t="shared" si="23"/>
        <v>0</v>
      </c>
      <c r="L129" s="32">
        <f t="shared" si="23"/>
        <v>0</v>
      </c>
      <c r="M129" s="32">
        <f t="shared" si="23"/>
        <v>0.21977444444444441</v>
      </c>
      <c r="N129" s="32">
        <f t="shared" si="23"/>
        <v>7.1111111111111097E-2</v>
      </c>
      <c r="O129" s="32">
        <f t="shared" si="23"/>
        <v>0.59529222222222222</v>
      </c>
    </row>
    <row r="130" spans="2:15" ht="15.75" customHeight="1" x14ac:dyDescent="0.25"/>
    <row r="131" spans="2:15" ht="15.75" customHeight="1" x14ac:dyDescent="0.25">
      <c r="B131" s="96" t="s">
        <v>143</v>
      </c>
      <c r="C131" s="97"/>
      <c r="D131" s="98"/>
      <c r="E131" s="24"/>
      <c r="F131" s="24"/>
      <c r="G131" s="24"/>
      <c r="H131" s="107" t="s">
        <v>144</v>
      </c>
      <c r="I131" s="107"/>
      <c r="J131" s="107"/>
      <c r="K131" s="107"/>
      <c r="L131" s="107"/>
      <c r="M131" s="107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29" t="s">
        <v>183</v>
      </c>
      <c r="C133" s="89">
        <v>3</v>
      </c>
      <c r="D133" s="89">
        <v>2</v>
      </c>
      <c r="H133" s="106" t="s">
        <v>183</v>
      </c>
      <c r="I133" s="106"/>
      <c r="J133" s="106"/>
      <c r="K133" s="106"/>
      <c r="L133" s="35">
        <f t="shared" ref="L133:M133" si="24">C133/3*$C124</f>
        <v>1.1815</v>
      </c>
      <c r="M133" s="35">
        <f t="shared" si="24"/>
        <v>0.78766666666666663</v>
      </c>
    </row>
    <row r="134" spans="2:15" ht="15.75" customHeight="1" x14ac:dyDescent="0.25">
      <c r="B134" s="29" t="s">
        <v>184</v>
      </c>
      <c r="C134" s="89">
        <v>3</v>
      </c>
      <c r="D134" s="89">
        <v>2</v>
      </c>
      <c r="H134" s="106" t="s">
        <v>184</v>
      </c>
      <c r="I134" s="106"/>
      <c r="J134" s="106"/>
      <c r="K134" s="106"/>
      <c r="L134" s="35">
        <f t="shared" ref="L134:M134" si="25">C134/3*$C125</f>
        <v>1.1031</v>
      </c>
      <c r="M134" s="35">
        <f t="shared" si="25"/>
        <v>0.73539999999999994</v>
      </c>
    </row>
    <row r="135" spans="2:15" ht="15.75" customHeight="1" x14ac:dyDescent="0.25">
      <c r="B135" s="29" t="s">
        <v>185</v>
      </c>
      <c r="C135" s="89">
        <v>3</v>
      </c>
      <c r="D135" s="89">
        <v>2</v>
      </c>
      <c r="H135" s="106" t="s">
        <v>185</v>
      </c>
      <c r="I135" s="106"/>
      <c r="J135" s="106"/>
      <c r="K135" s="106"/>
      <c r="L135" s="35">
        <f t="shared" ref="L135:M135" si="26">C135/3*$C126</f>
        <v>1.1000000000000001</v>
      </c>
      <c r="M135" s="35">
        <f t="shared" si="26"/>
        <v>0.73333333333333339</v>
      </c>
    </row>
    <row r="136" spans="2:15" ht="15.75" customHeight="1" x14ac:dyDescent="0.25">
      <c r="B136" s="29" t="s">
        <v>186</v>
      </c>
      <c r="C136" s="89">
        <v>2</v>
      </c>
      <c r="D136" s="89">
        <v>1</v>
      </c>
      <c r="H136" s="106" t="s">
        <v>186</v>
      </c>
      <c r="I136" s="106"/>
      <c r="J136" s="106"/>
      <c r="K136" s="106"/>
      <c r="L136" s="35">
        <f t="shared" ref="L136:M136" si="27">C136/3*$C127</f>
        <v>0.75329999999999997</v>
      </c>
      <c r="M136" s="35">
        <f t="shared" si="27"/>
        <v>0.37664999999999998</v>
      </c>
    </row>
    <row r="137" spans="2:15" ht="15.75" customHeight="1" x14ac:dyDescent="0.25">
      <c r="B137" s="29" t="s">
        <v>187</v>
      </c>
      <c r="C137" s="89">
        <v>3</v>
      </c>
      <c r="D137" s="89">
        <v>2</v>
      </c>
      <c r="H137" s="106" t="s">
        <v>187</v>
      </c>
      <c r="I137" s="106"/>
      <c r="J137" s="106"/>
      <c r="K137" s="106"/>
      <c r="L137" s="35">
        <f t="shared" ref="L137:M137" si="28">C137/3*$C128</f>
        <v>1.0666666666666667</v>
      </c>
      <c r="M137" s="35">
        <f t="shared" si="28"/>
        <v>0.71111111111111103</v>
      </c>
    </row>
    <row r="138" spans="2:15" ht="15.75" customHeight="1" x14ac:dyDescent="0.25">
      <c r="B138" s="29" t="s">
        <v>182</v>
      </c>
      <c r="C138" s="30">
        <f t="shared" ref="C138:D138" si="29">SUM(C133:C137)/5</f>
        <v>2.8</v>
      </c>
      <c r="D138" s="30">
        <f t="shared" si="29"/>
        <v>1.8</v>
      </c>
      <c r="F138" s="33"/>
      <c r="H138" s="106" t="s">
        <v>182</v>
      </c>
      <c r="I138" s="106"/>
      <c r="J138" s="106"/>
      <c r="K138" s="106"/>
      <c r="L138" s="36">
        <f t="shared" ref="L138:M138" si="30">SUM(L133:L137)/5</f>
        <v>1.0409133333333334</v>
      </c>
      <c r="M138" s="36">
        <f t="shared" si="30"/>
        <v>0.66883222222222227</v>
      </c>
    </row>
    <row r="139" spans="2:15" ht="15.75" customHeight="1" x14ac:dyDescent="0.25">
      <c r="B139" s="28"/>
      <c r="C139" s="37"/>
      <c r="D139" s="37"/>
      <c r="F139" s="33"/>
      <c r="J139" s="38"/>
      <c r="K139" s="39"/>
      <c r="L139" s="40"/>
      <c r="M139" s="40"/>
    </row>
    <row r="140" spans="2:15" ht="15.75" customHeight="1" x14ac:dyDescent="0.25">
      <c r="B140" s="28"/>
      <c r="C140" s="37"/>
      <c r="D140" s="37"/>
      <c r="F140" s="33"/>
      <c r="J140" s="38"/>
      <c r="K140" s="39"/>
      <c r="L140" s="40"/>
      <c r="M140" s="40"/>
    </row>
    <row r="141" spans="2:15" ht="15.75" customHeight="1" x14ac:dyDescent="0.25">
      <c r="D141" s="14"/>
      <c r="E141" s="14"/>
      <c r="F141" s="14"/>
      <c r="G141" s="14"/>
      <c r="L141" s="33"/>
    </row>
    <row r="142" spans="2:15" ht="15.75" customHeight="1" x14ac:dyDescent="0.25">
      <c r="K142" s="108" t="s">
        <v>147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C1001"/>
  <sheetViews>
    <sheetView workbookViewId="0">
      <selection activeCell="S112" sqref="S112"/>
    </sheetView>
  </sheetViews>
  <sheetFormatPr defaultColWidth="12.5546875" defaultRowHeight="15" customHeight="1" x14ac:dyDescent="0.25"/>
  <cols>
    <col min="1" max="1" width="6.6640625" style="7" customWidth="1"/>
    <col min="2" max="2" width="19.33203125" style="7" customWidth="1"/>
    <col min="3" max="23" width="6.6640625" style="7" customWidth="1"/>
    <col min="24" max="16384" width="12.5546875" style="7"/>
  </cols>
  <sheetData>
    <row r="1" spans="1:16" ht="28.5" customHeight="1" x14ac:dyDescent="0.25">
      <c r="B1" s="151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6" ht="15.75" customHeight="1" x14ac:dyDescent="0.25">
      <c r="B2" s="14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6" ht="15.75" customHeight="1" x14ac:dyDescent="0.25">
      <c r="B3" s="147" t="s">
        <v>154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6" ht="15.75" customHeight="1" x14ac:dyDescent="0.25">
      <c r="B4" s="152" t="s">
        <v>155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15.75" customHeight="1" x14ac:dyDescent="0.25">
      <c r="B5" s="153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1:16" ht="15.75" customHeight="1" x14ac:dyDescent="0.25">
      <c r="B6" s="124" t="s">
        <v>5</v>
      </c>
      <c r="C6" s="141">
        <v>20</v>
      </c>
      <c r="D6" s="142"/>
      <c r="E6" s="137">
        <v>20</v>
      </c>
      <c r="F6" s="138"/>
      <c r="G6" s="139">
        <v>70</v>
      </c>
      <c r="H6" s="140"/>
      <c r="I6" s="140"/>
      <c r="J6" s="140"/>
      <c r="K6" s="140"/>
      <c r="L6" s="131" t="s">
        <v>6</v>
      </c>
      <c r="M6" s="134" t="s">
        <v>7</v>
      </c>
      <c r="N6" s="128" t="s">
        <v>8</v>
      </c>
    </row>
    <row r="7" spans="1:16" ht="15.75" customHeight="1" x14ac:dyDescent="0.25">
      <c r="B7" s="125"/>
      <c r="C7" s="143" t="s">
        <v>9</v>
      </c>
      <c r="D7" s="144"/>
      <c r="E7" s="145" t="s">
        <v>10</v>
      </c>
      <c r="F7" s="146"/>
      <c r="G7" s="117" t="s">
        <v>11</v>
      </c>
      <c r="H7" s="118"/>
      <c r="I7" s="118"/>
      <c r="J7" s="118"/>
      <c r="K7" s="119"/>
      <c r="L7" s="132"/>
      <c r="M7" s="135"/>
      <c r="N7" s="129"/>
    </row>
    <row r="8" spans="1:16" ht="39" customHeight="1" x14ac:dyDescent="0.25">
      <c r="B8" s="126"/>
      <c r="C8" s="48" t="s">
        <v>12</v>
      </c>
      <c r="D8" s="48" t="s">
        <v>13</v>
      </c>
      <c r="E8" s="51" t="s">
        <v>12</v>
      </c>
      <c r="F8" s="51" t="s">
        <v>13</v>
      </c>
      <c r="G8" s="55" t="s">
        <v>12</v>
      </c>
      <c r="H8" s="55" t="s">
        <v>13</v>
      </c>
      <c r="I8" s="55" t="s">
        <v>14</v>
      </c>
      <c r="J8" s="55" t="s">
        <v>15</v>
      </c>
      <c r="K8" s="55" t="s">
        <v>16</v>
      </c>
      <c r="L8" s="133"/>
      <c r="M8" s="136"/>
      <c r="N8" s="130"/>
    </row>
    <row r="9" spans="1:16" ht="15.75" customHeight="1" x14ac:dyDescent="0.25">
      <c r="B9" s="41" t="s">
        <v>17</v>
      </c>
      <c r="C9" s="49">
        <v>10</v>
      </c>
      <c r="D9" s="50">
        <v>10</v>
      </c>
      <c r="E9" s="52">
        <v>10</v>
      </c>
      <c r="F9" s="52">
        <v>10</v>
      </c>
      <c r="G9" s="56">
        <v>14</v>
      </c>
      <c r="H9" s="56">
        <v>14</v>
      </c>
      <c r="I9" s="56">
        <v>14</v>
      </c>
      <c r="J9" s="56">
        <v>14</v>
      </c>
      <c r="K9" s="56">
        <v>14</v>
      </c>
      <c r="L9" s="57">
        <v>8</v>
      </c>
      <c r="M9" s="54">
        <v>7</v>
      </c>
      <c r="N9" s="59">
        <v>70</v>
      </c>
    </row>
    <row r="10" spans="1:16" ht="65.099999999999994" customHeight="1" x14ac:dyDescent="0.25">
      <c r="B10" s="41" t="s">
        <v>18</v>
      </c>
      <c r="C10" s="49" t="s">
        <v>19</v>
      </c>
      <c r="D10" s="50" t="s">
        <v>20</v>
      </c>
      <c r="E10" s="52" t="s">
        <v>21</v>
      </c>
      <c r="F10" s="52" t="s">
        <v>22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8" t="s">
        <v>24</v>
      </c>
      <c r="M10" s="53" t="s">
        <v>24</v>
      </c>
      <c r="N10" s="60" t="s">
        <v>24</v>
      </c>
    </row>
    <row r="11" spans="1:16" ht="24.75" customHeight="1" x14ac:dyDescent="0.25">
      <c r="A11" s="3" t="s">
        <v>163</v>
      </c>
      <c r="B11" s="10" t="s">
        <v>25</v>
      </c>
      <c r="C11" s="154" t="s">
        <v>26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6"/>
    </row>
    <row r="12" spans="1:16" ht="15.75" customHeight="1" x14ac:dyDescent="0.25">
      <c r="A12" s="11" t="s">
        <v>27</v>
      </c>
      <c r="B12" s="47">
        <v>331645</v>
      </c>
      <c r="C12" s="63">
        <v>5</v>
      </c>
      <c r="D12" s="63">
        <v>1</v>
      </c>
      <c r="E12" s="62">
        <v>1</v>
      </c>
      <c r="F12" s="62">
        <v>2</v>
      </c>
      <c r="G12" s="74">
        <v>1</v>
      </c>
      <c r="H12" s="61">
        <v>3</v>
      </c>
      <c r="I12" s="74" t="s">
        <v>194</v>
      </c>
      <c r="J12" s="74" t="s">
        <v>194</v>
      </c>
      <c r="K12" s="74" t="s">
        <v>194</v>
      </c>
      <c r="L12" s="80">
        <v>8</v>
      </c>
      <c r="M12" s="81">
        <v>7</v>
      </c>
      <c r="N12" s="95">
        <v>30</v>
      </c>
      <c r="P12" s="13"/>
    </row>
    <row r="13" spans="1:16" ht="15.75" customHeight="1" x14ac:dyDescent="0.25">
      <c r="A13" s="11" t="s">
        <v>28</v>
      </c>
      <c r="B13" s="47">
        <v>331646</v>
      </c>
      <c r="C13" s="63">
        <v>8</v>
      </c>
      <c r="D13" s="63">
        <v>1</v>
      </c>
      <c r="E13" s="62">
        <v>3</v>
      </c>
      <c r="F13" s="62">
        <v>1</v>
      </c>
      <c r="G13" s="74">
        <v>7</v>
      </c>
      <c r="H13" s="61">
        <v>3</v>
      </c>
      <c r="I13" s="74" t="s">
        <v>194</v>
      </c>
      <c r="J13" s="61">
        <v>7</v>
      </c>
      <c r="K13" s="61">
        <v>2</v>
      </c>
      <c r="L13" s="80">
        <v>8</v>
      </c>
      <c r="M13" s="81">
        <v>7</v>
      </c>
      <c r="N13" s="95">
        <v>42</v>
      </c>
      <c r="P13" s="13"/>
    </row>
    <row r="14" spans="1:16" ht="15.75" customHeight="1" x14ac:dyDescent="0.25">
      <c r="A14" s="11" t="s">
        <v>29</v>
      </c>
      <c r="B14" s="47">
        <v>331647</v>
      </c>
      <c r="C14" s="63">
        <v>7</v>
      </c>
      <c r="D14" s="63">
        <v>9</v>
      </c>
      <c r="E14" s="62" t="s">
        <v>194</v>
      </c>
      <c r="F14" s="62" t="s">
        <v>194</v>
      </c>
      <c r="G14" s="74" t="s">
        <v>194</v>
      </c>
      <c r="H14" s="74" t="s">
        <v>194</v>
      </c>
      <c r="I14" s="74" t="s">
        <v>194</v>
      </c>
      <c r="J14" s="74" t="s">
        <v>194</v>
      </c>
      <c r="K14" s="74" t="s">
        <v>194</v>
      </c>
      <c r="L14" s="80">
        <v>8</v>
      </c>
      <c r="M14" s="81">
        <v>7</v>
      </c>
      <c r="N14" s="95">
        <v>25</v>
      </c>
      <c r="P14" s="13"/>
    </row>
    <row r="15" spans="1:16" ht="15.75" customHeight="1" x14ac:dyDescent="0.25">
      <c r="A15" s="11" t="s">
        <v>30</v>
      </c>
      <c r="B15" s="47">
        <v>331648</v>
      </c>
      <c r="C15" s="63">
        <v>7</v>
      </c>
      <c r="D15" s="63">
        <v>6</v>
      </c>
      <c r="E15" s="62">
        <v>4</v>
      </c>
      <c r="F15" s="62">
        <v>1</v>
      </c>
      <c r="G15" s="74">
        <v>1</v>
      </c>
      <c r="H15" s="61">
        <v>5</v>
      </c>
      <c r="I15" s="74" t="s">
        <v>194</v>
      </c>
      <c r="J15" s="61">
        <v>2</v>
      </c>
      <c r="K15" s="74" t="s">
        <v>194</v>
      </c>
      <c r="L15" s="80">
        <v>8</v>
      </c>
      <c r="M15" s="81">
        <v>7</v>
      </c>
      <c r="N15" s="95">
        <v>38</v>
      </c>
      <c r="P15" s="13"/>
    </row>
    <row r="16" spans="1:16" ht="15.75" customHeight="1" x14ac:dyDescent="0.25">
      <c r="A16" s="11" t="s">
        <v>31</v>
      </c>
      <c r="B16" s="47">
        <v>331649</v>
      </c>
      <c r="C16" s="63">
        <v>3</v>
      </c>
      <c r="D16" s="63">
        <v>1</v>
      </c>
      <c r="E16" s="62">
        <v>1</v>
      </c>
      <c r="F16" s="62">
        <v>1</v>
      </c>
      <c r="G16" s="74" t="s">
        <v>150</v>
      </c>
      <c r="H16" s="74" t="s">
        <v>150</v>
      </c>
      <c r="I16" s="74" t="s">
        <v>150</v>
      </c>
      <c r="J16" s="74" t="s">
        <v>150</v>
      </c>
      <c r="K16" s="74" t="s">
        <v>150</v>
      </c>
      <c r="L16" s="80">
        <v>8</v>
      </c>
      <c r="M16" s="81">
        <v>7</v>
      </c>
      <c r="N16" s="95">
        <v>24</v>
      </c>
      <c r="P16" s="13"/>
    </row>
    <row r="17" spans="1:16" ht="15.75" customHeight="1" x14ac:dyDescent="0.25">
      <c r="A17" s="11" t="s">
        <v>32</v>
      </c>
      <c r="B17" s="47">
        <v>331650</v>
      </c>
      <c r="C17" s="63">
        <v>8</v>
      </c>
      <c r="D17" s="63">
        <v>9</v>
      </c>
      <c r="E17" s="62" t="s">
        <v>194</v>
      </c>
      <c r="F17" s="62">
        <v>5</v>
      </c>
      <c r="G17" s="74">
        <v>6</v>
      </c>
      <c r="H17" s="61">
        <v>14</v>
      </c>
      <c r="I17" s="61">
        <v>7</v>
      </c>
      <c r="J17" s="61">
        <v>7</v>
      </c>
      <c r="K17" s="61">
        <v>7</v>
      </c>
      <c r="L17" s="80">
        <v>8</v>
      </c>
      <c r="M17" s="81">
        <v>7</v>
      </c>
      <c r="N17" s="95">
        <v>31</v>
      </c>
      <c r="P17" s="13"/>
    </row>
    <row r="18" spans="1:16" ht="15.75" customHeight="1" x14ac:dyDescent="0.25">
      <c r="A18" s="11" t="s">
        <v>33</v>
      </c>
      <c r="B18" s="47">
        <v>331651</v>
      </c>
      <c r="C18" s="63">
        <v>8</v>
      </c>
      <c r="D18" s="63">
        <v>3</v>
      </c>
      <c r="E18" s="62">
        <v>1</v>
      </c>
      <c r="F18" s="62">
        <v>1</v>
      </c>
      <c r="G18" s="74">
        <v>4</v>
      </c>
      <c r="H18" s="61">
        <v>1</v>
      </c>
      <c r="I18" s="74" t="s">
        <v>194</v>
      </c>
      <c r="J18" s="61">
        <v>8</v>
      </c>
      <c r="K18" s="74" t="s">
        <v>194</v>
      </c>
      <c r="L18" s="80">
        <v>8</v>
      </c>
      <c r="M18" s="81">
        <v>7</v>
      </c>
      <c r="N18" s="95">
        <v>20</v>
      </c>
      <c r="P18" s="13"/>
    </row>
    <row r="19" spans="1:16" ht="15.75" customHeight="1" x14ac:dyDescent="0.25">
      <c r="A19" s="11" t="s">
        <v>34</v>
      </c>
      <c r="B19" s="47">
        <v>331652</v>
      </c>
      <c r="C19" s="63">
        <v>5</v>
      </c>
      <c r="D19" s="63">
        <v>5</v>
      </c>
      <c r="E19" s="62" t="s">
        <v>194</v>
      </c>
      <c r="F19" s="62">
        <v>1</v>
      </c>
      <c r="G19" s="74"/>
      <c r="H19" s="61">
        <v>7</v>
      </c>
      <c r="I19" s="61">
        <v>4</v>
      </c>
      <c r="J19" s="61">
        <v>6</v>
      </c>
      <c r="K19" s="61">
        <v>5</v>
      </c>
      <c r="L19" s="80">
        <v>8</v>
      </c>
      <c r="M19" s="81">
        <v>7</v>
      </c>
      <c r="N19" s="95">
        <v>29</v>
      </c>
      <c r="P19" s="13"/>
    </row>
    <row r="20" spans="1:16" ht="15.75" customHeight="1" x14ac:dyDescent="0.25">
      <c r="A20" s="11" t="s">
        <v>35</v>
      </c>
      <c r="B20" s="47">
        <v>331653</v>
      </c>
      <c r="C20" s="63">
        <v>8</v>
      </c>
      <c r="D20" s="63">
        <v>1</v>
      </c>
      <c r="E20" s="62">
        <v>8</v>
      </c>
      <c r="F20" s="62">
        <v>4</v>
      </c>
      <c r="G20" s="74" t="s">
        <v>150</v>
      </c>
      <c r="H20" s="74" t="s">
        <v>150</v>
      </c>
      <c r="I20" s="74" t="s">
        <v>150</v>
      </c>
      <c r="J20" s="74" t="s">
        <v>150</v>
      </c>
      <c r="K20" s="74" t="s">
        <v>150</v>
      </c>
      <c r="L20" s="80">
        <v>8</v>
      </c>
      <c r="M20" s="81">
        <v>7</v>
      </c>
      <c r="N20" s="95">
        <v>37</v>
      </c>
      <c r="P20" s="13"/>
    </row>
    <row r="21" spans="1:16" ht="15.75" customHeight="1" x14ac:dyDescent="0.25">
      <c r="A21" s="11" t="s">
        <v>36</v>
      </c>
      <c r="B21" s="47">
        <v>331654</v>
      </c>
      <c r="C21" s="63">
        <v>3</v>
      </c>
      <c r="D21" s="63">
        <v>5</v>
      </c>
      <c r="E21" s="62">
        <v>1</v>
      </c>
      <c r="F21" s="62" t="s">
        <v>194</v>
      </c>
      <c r="G21" s="74">
        <v>3</v>
      </c>
      <c r="H21" s="61">
        <v>2</v>
      </c>
      <c r="I21" s="74" t="s">
        <v>194</v>
      </c>
      <c r="J21" s="74" t="s">
        <v>194</v>
      </c>
      <c r="K21" s="74" t="s">
        <v>194</v>
      </c>
      <c r="L21" s="80">
        <v>8</v>
      </c>
      <c r="M21" s="81">
        <v>7</v>
      </c>
      <c r="N21" s="95">
        <v>26</v>
      </c>
      <c r="P21" s="13"/>
    </row>
    <row r="22" spans="1:16" ht="15.75" customHeight="1" x14ac:dyDescent="0.25">
      <c r="A22" s="11" t="s">
        <v>37</v>
      </c>
      <c r="B22" s="47">
        <v>331655</v>
      </c>
      <c r="C22" s="63">
        <v>6</v>
      </c>
      <c r="D22" s="63">
        <v>8</v>
      </c>
      <c r="E22" s="62">
        <v>3</v>
      </c>
      <c r="F22" s="62">
        <v>2</v>
      </c>
      <c r="G22" s="74">
        <v>6</v>
      </c>
      <c r="H22" s="61">
        <v>7</v>
      </c>
      <c r="I22" s="74" t="s">
        <v>194</v>
      </c>
      <c r="J22" s="61">
        <v>2</v>
      </c>
      <c r="K22" s="74" t="s">
        <v>194</v>
      </c>
      <c r="L22" s="80">
        <v>8</v>
      </c>
      <c r="M22" s="81">
        <v>7</v>
      </c>
      <c r="N22" s="95">
        <v>27</v>
      </c>
      <c r="P22" s="13"/>
    </row>
    <row r="23" spans="1:16" ht="15.75" customHeight="1" x14ac:dyDescent="0.25">
      <c r="A23" s="11" t="s">
        <v>38</v>
      </c>
      <c r="B23" s="47">
        <v>331656</v>
      </c>
      <c r="C23" s="63">
        <v>5</v>
      </c>
      <c r="D23" s="63">
        <v>7</v>
      </c>
      <c r="E23" s="62">
        <v>4</v>
      </c>
      <c r="F23" s="62">
        <v>2</v>
      </c>
      <c r="G23" s="74">
        <v>5</v>
      </c>
      <c r="H23" s="61">
        <v>9</v>
      </c>
      <c r="I23" s="74" t="s">
        <v>194</v>
      </c>
      <c r="J23" s="74" t="s">
        <v>194</v>
      </c>
      <c r="K23" s="74" t="s">
        <v>194</v>
      </c>
      <c r="L23" s="80">
        <v>8</v>
      </c>
      <c r="M23" s="81">
        <v>7</v>
      </c>
      <c r="N23" s="95">
        <v>33</v>
      </c>
      <c r="P23" s="13"/>
    </row>
    <row r="24" spans="1:16" ht="15.75" customHeight="1" x14ac:dyDescent="0.25">
      <c r="A24" s="11" t="s">
        <v>39</v>
      </c>
      <c r="B24" s="47">
        <v>331657</v>
      </c>
      <c r="C24" s="63">
        <v>4</v>
      </c>
      <c r="D24" s="63">
        <v>8</v>
      </c>
      <c r="E24" s="62">
        <v>1</v>
      </c>
      <c r="F24" s="62">
        <v>1</v>
      </c>
      <c r="G24" s="74">
        <v>9</v>
      </c>
      <c r="H24" s="61">
        <v>6</v>
      </c>
      <c r="I24" s="74" t="s">
        <v>194</v>
      </c>
      <c r="J24" s="61">
        <v>4</v>
      </c>
      <c r="K24" s="61">
        <v>5</v>
      </c>
      <c r="L24" s="80">
        <v>8</v>
      </c>
      <c r="M24" s="81">
        <v>7</v>
      </c>
      <c r="N24" s="95">
        <v>31</v>
      </c>
      <c r="P24" s="13"/>
    </row>
    <row r="25" spans="1:16" ht="15.75" customHeight="1" x14ac:dyDescent="0.25">
      <c r="A25" s="11" t="s">
        <v>40</v>
      </c>
      <c r="B25" s="47">
        <v>331658</v>
      </c>
      <c r="C25" s="63">
        <v>8</v>
      </c>
      <c r="D25" s="63">
        <v>2</v>
      </c>
      <c r="E25" s="62">
        <v>3</v>
      </c>
      <c r="F25" s="62">
        <v>3</v>
      </c>
      <c r="G25" s="74"/>
      <c r="H25" s="74" t="s">
        <v>194</v>
      </c>
      <c r="I25" s="74" t="s">
        <v>194</v>
      </c>
      <c r="J25" s="61">
        <v>7</v>
      </c>
      <c r="K25" s="61">
        <v>7</v>
      </c>
      <c r="L25" s="80">
        <v>8</v>
      </c>
      <c r="M25" s="81">
        <v>7</v>
      </c>
      <c r="N25" s="95">
        <v>26</v>
      </c>
      <c r="P25" s="13"/>
    </row>
    <row r="26" spans="1:16" ht="15.75" customHeight="1" x14ac:dyDescent="0.25">
      <c r="A26" s="11" t="s">
        <v>41</v>
      </c>
      <c r="B26" s="47">
        <v>331659</v>
      </c>
      <c r="C26" s="63">
        <v>7</v>
      </c>
      <c r="D26" s="63">
        <v>4</v>
      </c>
      <c r="E26" s="62">
        <v>1</v>
      </c>
      <c r="F26" s="62" t="s">
        <v>194</v>
      </c>
      <c r="G26" s="74"/>
      <c r="H26" s="74" t="s">
        <v>194</v>
      </c>
      <c r="I26" s="74" t="s">
        <v>194</v>
      </c>
      <c r="J26" s="74" t="s">
        <v>194</v>
      </c>
      <c r="K26" s="61">
        <v>1</v>
      </c>
      <c r="L26" s="80">
        <v>8</v>
      </c>
      <c r="M26" s="81">
        <v>7</v>
      </c>
      <c r="N26" s="95">
        <v>12</v>
      </c>
      <c r="P26" s="13"/>
    </row>
    <row r="27" spans="1:16" ht="15.75" customHeight="1" x14ac:dyDescent="0.25">
      <c r="A27" s="11" t="s">
        <v>42</v>
      </c>
      <c r="B27" s="47">
        <v>331660</v>
      </c>
      <c r="C27" s="63">
        <v>3</v>
      </c>
      <c r="D27" s="63">
        <v>2</v>
      </c>
      <c r="E27" s="62" t="s">
        <v>194</v>
      </c>
      <c r="F27" s="62">
        <v>3</v>
      </c>
      <c r="G27" s="74">
        <v>3</v>
      </c>
      <c r="H27" s="74" t="s">
        <v>194</v>
      </c>
      <c r="I27" s="74" t="s">
        <v>194</v>
      </c>
      <c r="J27" s="61">
        <v>7</v>
      </c>
      <c r="K27" s="74" t="s">
        <v>194</v>
      </c>
      <c r="L27" s="80">
        <v>8</v>
      </c>
      <c r="M27" s="81">
        <v>7</v>
      </c>
      <c r="N27" s="95">
        <v>22</v>
      </c>
      <c r="P27" s="13"/>
    </row>
    <row r="28" spans="1:16" ht="15.75" customHeight="1" x14ac:dyDescent="0.25">
      <c r="A28" s="11" t="s">
        <v>43</v>
      </c>
      <c r="B28" s="47">
        <v>331661</v>
      </c>
      <c r="C28" s="63">
        <v>5</v>
      </c>
      <c r="D28" s="63">
        <v>4</v>
      </c>
      <c r="E28" s="62">
        <v>1</v>
      </c>
      <c r="F28" s="62" t="s">
        <v>194</v>
      </c>
      <c r="G28" s="74" t="s">
        <v>194</v>
      </c>
      <c r="H28" s="74" t="s">
        <v>194</v>
      </c>
      <c r="I28" s="74" t="s">
        <v>194</v>
      </c>
      <c r="J28" s="74" t="s">
        <v>194</v>
      </c>
      <c r="K28" s="74" t="s">
        <v>194</v>
      </c>
      <c r="L28" s="80">
        <v>8</v>
      </c>
      <c r="M28" s="81">
        <v>7</v>
      </c>
      <c r="N28" s="95">
        <v>30</v>
      </c>
      <c r="P28" s="13"/>
    </row>
    <row r="29" spans="1:16" ht="15.75" customHeight="1" x14ac:dyDescent="0.25">
      <c r="A29" s="11" t="s">
        <v>44</v>
      </c>
      <c r="B29" s="47">
        <v>331662</v>
      </c>
      <c r="C29" s="63">
        <v>3</v>
      </c>
      <c r="D29" s="63" t="s">
        <v>194</v>
      </c>
      <c r="E29" s="62">
        <v>1</v>
      </c>
      <c r="F29" s="62" t="s">
        <v>194</v>
      </c>
      <c r="G29" s="74" t="s">
        <v>194</v>
      </c>
      <c r="H29" s="74" t="s">
        <v>194</v>
      </c>
      <c r="I29" s="74" t="s">
        <v>194</v>
      </c>
      <c r="J29" s="74" t="s">
        <v>194</v>
      </c>
      <c r="K29" s="74" t="s">
        <v>194</v>
      </c>
      <c r="L29" s="80">
        <v>8</v>
      </c>
      <c r="M29" s="81">
        <v>7</v>
      </c>
      <c r="N29" s="95">
        <v>26</v>
      </c>
      <c r="P29" s="13"/>
    </row>
    <row r="30" spans="1:16" ht="15.75" customHeight="1" x14ac:dyDescent="0.25">
      <c r="A30" s="11" t="s">
        <v>45</v>
      </c>
      <c r="B30" s="47">
        <v>331663</v>
      </c>
      <c r="C30" s="63">
        <v>3</v>
      </c>
      <c r="D30" s="63" t="s">
        <v>194</v>
      </c>
      <c r="E30" s="62">
        <v>8</v>
      </c>
      <c r="F30" s="62">
        <v>1</v>
      </c>
      <c r="G30" s="74">
        <v>6</v>
      </c>
      <c r="H30" s="61">
        <v>4</v>
      </c>
      <c r="I30" s="74" t="s">
        <v>194</v>
      </c>
      <c r="J30" s="74" t="s">
        <v>194</v>
      </c>
      <c r="K30" s="74" t="s">
        <v>194</v>
      </c>
      <c r="L30" s="80">
        <v>8</v>
      </c>
      <c r="M30" s="81">
        <v>7</v>
      </c>
      <c r="N30" s="95">
        <v>35</v>
      </c>
      <c r="P30" s="13"/>
    </row>
    <row r="31" spans="1:16" ht="15.75" customHeight="1" x14ac:dyDescent="0.25">
      <c r="A31" s="11" t="s">
        <v>46</v>
      </c>
      <c r="B31" s="47">
        <v>331664</v>
      </c>
      <c r="C31" s="63">
        <v>3</v>
      </c>
      <c r="D31" s="63">
        <v>2</v>
      </c>
      <c r="E31" s="62" t="s">
        <v>194</v>
      </c>
      <c r="F31" s="62">
        <v>1</v>
      </c>
      <c r="G31" s="74">
        <v>7</v>
      </c>
      <c r="H31" s="74" t="s">
        <v>194</v>
      </c>
      <c r="I31" s="74" t="s">
        <v>194</v>
      </c>
      <c r="J31" s="74" t="s">
        <v>194</v>
      </c>
      <c r="K31" s="74" t="s">
        <v>194</v>
      </c>
      <c r="L31" s="80">
        <v>8</v>
      </c>
      <c r="M31" s="81">
        <v>7</v>
      </c>
      <c r="N31" s="95">
        <v>20</v>
      </c>
      <c r="P31" s="13"/>
    </row>
    <row r="32" spans="1:16" ht="15.75" customHeight="1" x14ac:dyDescent="0.25">
      <c r="A32" s="11" t="s">
        <v>47</v>
      </c>
      <c r="B32" s="47">
        <v>331665</v>
      </c>
      <c r="C32" s="63">
        <v>5</v>
      </c>
      <c r="D32" s="63">
        <v>1</v>
      </c>
      <c r="E32" s="62">
        <v>5</v>
      </c>
      <c r="F32" s="62" t="s">
        <v>194</v>
      </c>
      <c r="G32" s="74">
        <v>9</v>
      </c>
      <c r="H32" s="61">
        <v>8</v>
      </c>
      <c r="I32" s="61">
        <v>1</v>
      </c>
      <c r="J32" s="61">
        <v>2</v>
      </c>
      <c r="K32" s="74" t="s">
        <v>194</v>
      </c>
      <c r="L32" s="80">
        <v>8</v>
      </c>
      <c r="M32" s="81">
        <v>7</v>
      </c>
      <c r="N32" s="95">
        <v>28</v>
      </c>
      <c r="P32" s="13"/>
    </row>
    <row r="33" spans="1:16" ht="15.75" customHeight="1" x14ac:dyDescent="0.25">
      <c r="A33" s="11" t="s">
        <v>48</v>
      </c>
      <c r="B33" s="47">
        <v>331666</v>
      </c>
      <c r="C33" s="63">
        <v>4</v>
      </c>
      <c r="D33" s="63" t="s">
        <v>194</v>
      </c>
      <c r="E33" s="62">
        <v>2</v>
      </c>
      <c r="F33" s="62">
        <v>3</v>
      </c>
      <c r="G33" s="74">
        <v>4</v>
      </c>
      <c r="H33" s="61">
        <v>5</v>
      </c>
      <c r="I33" s="61">
        <v>1</v>
      </c>
      <c r="J33" s="61">
        <v>1</v>
      </c>
      <c r="K33" s="61">
        <v>1</v>
      </c>
      <c r="L33" s="80">
        <v>8</v>
      </c>
      <c r="M33" s="81">
        <v>7</v>
      </c>
      <c r="N33" s="95">
        <v>25</v>
      </c>
      <c r="P33" s="13"/>
    </row>
    <row r="34" spans="1:16" ht="15.75" customHeight="1" x14ac:dyDescent="0.25">
      <c r="A34" s="11" t="s">
        <v>49</v>
      </c>
      <c r="B34" s="47">
        <v>331667</v>
      </c>
      <c r="C34" s="63">
        <v>5</v>
      </c>
      <c r="D34" s="63">
        <v>1</v>
      </c>
      <c r="E34" s="62">
        <v>4</v>
      </c>
      <c r="F34" s="62">
        <v>4</v>
      </c>
      <c r="G34" s="74">
        <v>4</v>
      </c>
      <c r="H34" s="61">
        <v>6</v>
      </c>
      <c r="I34" s="74" t="s">
        <v>194</v>
      </c>
      <c r="J34" s="74" t="s">
        <v>194</v>
      </c>
      <c r="K34" s="74" t="s">
        <v>194</v>
      </c>
      <c r="L34" s="80">
        <v>8</v>
      </c>
      <c r="M34" s="81">
        <v>7</v>
      </c>
      <c r="N34" s="95">
        <v>28</v>
      </c>
      <c r="P34" s="13"/>
    </row>
    <row r="35" spans="1:16" ht="15.75" customHeight="1" x14ac:dyDescent="0.25">
      <c r="A35" s="11" t="s">
        <v>50</v>
      </c>
      <c r="B35" s="47">
        <v>331668</v>
      </c>
      <c r="C35" s="63">
        <v>2</v>
      </c>
      <c r="D35" s="63">
        <v>1</v>
      </c>
      <c r="E35" s="62">
        <v>4</v>
      </c>
      <c r="F35" s="62">
        <v>4</v>
      </c>
      <c r="G35" s="74">
        <v>4</v>
      </c>
      <c r="H35" s="61">
        <v>7</v>
      </c>
      <c r="I35" s="61">
        <v>2</v>
      </c>
      <c r="J35" s="74" t="s">
        <v>194</v>
      </c>
      <c r="K35" s="74" t="s">
        <v>194</v>
      </c>
      <c r="L35" s="80">
        <v>8</v>
      </c>
      <c r="M35" s="81">
        <v>7</v>
      </c>
      <c r="N35" s="95">
        <v>32</v>
      </c>
      <c r="P35" s="13"/>
    </row>
    <row r="36" spans="1:16" ht="15.75" customHeight="1" x14ac:dyDescent="0.25">
      <c r="A36" s="11" t="s">
        <v>51</v>
      </c>
      <c r="B36" s="47">
        <v>331669</v>
      </c>
      <c r="C36" s="63">
        <v>2</v>
      </c>
      <c r="D36" s="63" t="s">
        <v>194</v>
      </c>
      <c r="E36" s="62">
        <v>1</v>
      </c>
      <c r="F36" s="62" t="s">
        <v>194</v>
      </c>
      <c r="G36" s="74">
        <v>1</v>
      </c>
      <c r="H36" s="74" t="s">
        <v>194</v>
      </c>
      <c r="I36" s="74" t="s">
        <v>194</v>
      </c>
      <c r="J36" s="74" t="s">
        <v>194</v>
      </c>
      <c r="K36" s="74" t="s">
        <v>194</v>
      </c>
      <c r="L36" s="80">
        <v>8</v>
      </c>
      <c r="M36" s="81">
        <v>7</v>
      </c>
      <c r="N36" s="95">
        <v>16</v>
      </c>
      <c r="P36" s="13"/>
    </row>
    <row r="37" spans="1:16" ht="15.75" customHeight="1" x14ac:dyDescent="0.25">
      <c r="A37" s="11" t="s">
        <v>52</v>
      </c>
      <c r="B37" s="47">
        <v>331670</v>
      </c>
      <c r="C37" s="63">
        <v>4</v>
      </c>
      <c r="D37" s="63">
        <v>1</v>
      </c>
      <c r="E37" s="62">
        <v>3</v>
      </c>
      <c r="F37" s="62" t="s">
        <v>194</v>
      </c>
      <c r="G37" s="74">
        <v>4</v>
      </c>
      <c r="H37" s="61">
        <v>1</v>
      </c>
      <c r="I37" s="61">
        <v>2</v>
      </c>
      <c r="J37" s="74" t="s">
        <v>194</v>
      </c>
      <c r="K37" s="74" t="s">
        <v>194</v>
      </c>
      <c r="L37" s="80">
        <v>8</v>
      </c>
      <c r="M37" s="81">
        <v>7</v>
      </c>
      <c r="N37" s="95">
        <v>17</v>
      </c>
      <c r="P37" s="13"/>
    </row>
    <row r="38" spans="1:16" ht="15.75" customHeight="1" x14ac:dyDescent="0.25">
      <c r="A38" s="11" t="s">
        <v>53</v>
      </c>
      <c r="B38" s="47">
        <v>331671</v>
      </c>
      <c r="C38" s="63">
        <v>2</v>
      </c>
      <c r="D38" s="63">
        <v>2</v>
      </c>
      <c r="E38" s="62">
        <v>2</v>
      </c>
      <c r="F38" s="62" t="s">
        <v>194</v>
      </c>
      <c r="G38" s="74">
        <v>5</v>
      </c>
      <c r="H38" s="74" t="s">
        <v>194</v>
      </c>
      <c r="I38" s="74" t="s">
        <v>194</v>
      </c>
      <c r="J38" s="61">
        <v>1</v>
      </c>
      <c r="K38" s="74" t="s">
        <v>194</v>
      </c>
      <c r="L38" s="80">
        <v>8</v>
      </c>
      <c r="M38" s="81">
        <v>7</v>
      </c>
      <c r="N38" s="95">
        <v>18</v>
      </c>
      <c r="P38" s="13"/>
    </row>
    <row r="39" spans="1:16" ht="15.75" customHeight="1" x14ac:dyDescent="0.25">
      <c r="A39" s="11" t="s">
        <v>54</v>
      </c>
      <c r="B39" s="47">
        <v>331672</v>
      </c>
      <c r="C39" s="63">
        <v>2</v>
      </c>
      <c r="D39" s="63">
        <v>5</v>
      </c>
      <c r="E39" s="62">
        <v>2</v>
      </c>
      <c r="F39" s="62">
        <v>1</v>
      </c>
      <c r="G39" s="74">
        <v>8</v>
      </c>
      <c r="H39" s="61">
        <v>3</v>
      </c>
      <c r="I39" s="74" t="s">
        <v>194</v>
      </c>
      <c r="J39" s="61">
        <v>1</v>
      </c>
      <c r="K39" s="74" t="s">
        <v>194</v>
      </c>
      <c r="L39" s="80">
        <v>8</v>
      </c>
      <c r="M39" s="81">
        <v>7</v>
      </c>
      <c r="N39" s="95">
        <v>5</v>
      </c>
      <c r="P39" s="13"/>
    </row>
    <row r="40" spans="1:16" ht="15.75" customHeight="1" x14ac:dyDescent="0.25">
      <c r="A40" s="11" t="s">
        <v>55</v>
      </c>
      <c r="B40" s="47">
        <v>331673</v>
      </c>
      <c r="C40" s="63" t="s">
        <v>194</v>
      </c>
      <c r="D40" s="63">
        <v>1</v>
      </c>
      <c r="E40" s="62" t="s">
        <v>194</v>
      </c>
      <c r="F40" s="62" t="s">
        <v>194</v>
      </c>
      <c r="G40" s="74" t="s">
        <v>194</v>
      </c>
      <c r="H40" s="74" t="s">
        <v>194</v>
      </c>
      <c r="I40" s="74" t="s">
        <v>194</v>
      </c>
      <c r="J40" s="74" t="s">
        <v>194</v>
      </c>
      <c r="K40" s="74" t="s">
        <v>194</v>
      </c>
      <c r="L40" s="80">
        <v>8</v>
      </c>
      <c r="M40" s="81">
        <v>7</v>
      </c>
      <c r="N40" s="95">
        <v>17</v>
      </c>
      <c r="P40" s="13"/>
    </row>
    <row r="41" spans="1:16" ht="15.75" customHeight="1" x14ac:dyDescent="0.25">
      <c r="A41" s="11" t="s">
        <v>56</v>
      </c>
      <c r="B41" s="47">
        <v>331674</v>
      </c>
      <c r="C41" s="63">
        <v>6</v>
      </c>
      <c r="D41" s="63">
        <v>5</v>
      </c>
      <c r="E41" s="62" t="s">
        <v>194</v>
      </c>
      <c r="F41" s="62">
        <v>1</v>
      </c>
      <c r="G41" s="74" t="s">
        <v>150</v>
      </c>
      <c r="H41" s="74" t="s">
        <v>150</v>
      </c>
      <c r="I41" s="74" t="s">
        <v>150</v>
      </c>
      <c r="J41" s="74" t="s">
        <v>150</v>
      </c>
      <c r="K41" s="74" t="s">
        <v>150</v>
      </c>
      <c r="L41" s="80">
        <v>8</v>
      </c>
      <c r="M41" s="81">
        <v>7</v>
      </c>
      <c r="N41" s="95">
        <v>16</v>
      </c>
      <c r="P41" s="13"/>
    </row>
    <row r="42" spans="1:16" ht="15.75" customHeight="1" x14ac:dyDescent="0.25">
      <c r="A42" s="11" t="s">
        <v>57</v>
      </c>
      <c r="B42" s="47">
        <v>331675</v>
      </c>
      <c r="C42" s="63">
        <v>7</v>
      </c>
      <c r="D42" s="63">
        <v>5</v>
      </c>
      <c r="E42" s="62" t="s">
        <v>194</v>
      </c>
      <c r="F42" s="62" t="s">
        <v>194</v>
      </c>
      <c r="G42" s="74">
        <v>1</v>
      </c>
      <c r="H42" s="61">
        <v>4</v>
      </c>
      <c r="I42" s="74" t="s">
        <v>194</v>
      </c>
      <c r="J42" s="61">
        <v>12</v>
      </c>
      <c r="K42" s="74" t="s">
        <v>194</v>
      </c>
      <c r="L42" s="80">
        <v>8</v>
      </c>
      <c r="M42" s="81">
        <v>7</v>
      </c>
      <c r="N42" s="95">
        <v>35</v>
      </c>
      <c r="P42" s="13"/>
    </row>
    <row r="43" spans="1:16" ht="15.75" customHeight="1" x14ac:dyDescent="0.25">
      <c r="A43" s="11" t="s">
        <v>58</v>
      </c>
      <c r="B43" s="47">
        <v>331676</v>
      </c>
      <c r="C43" s="63">
        <v>7</v>
      </c>
      <c r="D43" s="63" t="s">
        <v>194</v>
      </c>
      <c r="E43" s="62">
        <v>5</v>
      </c>
      <c r="F43" s="62">
        <v>6</v>
      </c>
      <c r="G43" s="74">
        <v>11</v>
      </c>
      <c r="H43" s="61">
        <v>2</v>
      </c>
      <c r="I43" s="74" t="s">
        <v>194</v>
      </c>
      <c r="J43" s="61">
        <v>12</v>
      </c>
      <c r="K43" s="74" t="s">
        <v>194</v>
      </c>
      <c r="L43" s="80">
        <v>8</v>
      </c>
      <c r="M43" s="81">
        <v>7</v>
      </c>
      <c r="N43" s="95">
        <v>28</v>
      </c>
      <c r="P43" s="13"/>
    </row>
    <row r="44" spans="1:16" ht="15.75" customHeight="1" x14ac:dyDescent="0.25">
      <c r="A44" s="11" t="s">
        <v>59</v>
      </c>
      <c r="B44" s="47">
        <v>331677</v>
      </c>
      <c r="C44" s="63">
        <v>4</v>
      </c>
      <c r="D44" s="63">
        <v>5</v>
      </c>
      <c r="E44" s="62" t="s">
        <v>194</v>
      </c>
      <c r="F44" s="62">
        <v>5</v>
      </c>
      <c r="G44" s="74">
        <v>3</v>
      </c>
      <c r="H44" s="61">
        <v>3</v>
      </c>
      <c r="I44" s="74" t="s">
        <v>194</v>
      </c>
      <c r="J44" s="74" t="s">
        <v>194</v>
      </c>
      <c r="K44" s="74" t="s">
        <v>194</v>
      </c>
      <c r="L44" s="80">
        <v>8</v>
      </c>
      <c r="M44" s="81">
        <v>7</v>
      </c>
      <c r="N44" s="95">
        <v>21</v>
      </c>
      <c r="P44" s="13"/>
    </row>
    <row r="45" spans="1:16" ht="15.75" customHeight="1" x14ac:dyDescent="0.25">
      <c r="A45" s="11" t="s">
        <v>60</v>
      </c>
      <c r="B45" s="47">
        <v>331678</v>
      </c>
      <c r="C45" s="63">
        <v>4</v>
      </c>
      <c r="D45" s="63">
        <v>3</v>
      </c>
      <c r="E45" s="62">
        <v>5</v>
      </c>
      <c r="F45" s="62" t="s">
        <v>194</v>
      </c>
      <c r="G45" s="74">
        <v>7</v>
      </c>
      <c r="H45" s="74" t="s">
        <v>194</v>
      </c>
      <c r="I45" s="74" t="s">
        <v>194</v>
      </c>
      <c r="J45" s="74" t="s">
        <v>194</v>
      </c>
      <c r="K45" s="74" t="s">
        <v>194</v>
      </c>
      <c r="L45" s="80">
        <v>8</v>
      </c>
      <c r="M45" s="81">
        <v>7</v>
      </c>
      <c r="N45" s="95">
        <v>24</v>
      </c>
      <c r="P45" s="13"/>
    </row>
    <row r="46" spans="1:16" ht="15.75" customHeight="1" x14ac:dyDescent="0.25">
      <c r="A46" s="11" t="s">
        <v>61</v>
      </c>
      <c r="B46" s="47">
        <v>331679</v>
      </c>
      <c r="C46" s="63">
        <v>9</v>
      </c>
      <c r="D46" s="63">
        <v>3</v>
      </c>
      <c r="E46" s="62">
        <v>3</v>
      </c>
      <c r="F46" s="62" t="s">
        <v>194</v>
      </c>
      <c r="G46" s="74">
        <v>5</v>
      </c>
      <c r="H46" s="61">
        <v>7</v>
      </c>
      <c r="I46" s="74" t="s">
        <v>194</v>
      </c>
      <c r="J46" s="61">
        <v>3</v>
      </c>
      <c r="K46" s="74" t="s">
        <v>194</v>
      </c>
      <c r="L46" s="80">
        <v>8</v>
      </c>
      <c r="M46" s="81">
        <v>7</v>
      </c>
      <c r="N46" s="95">
        <v>34</v>
      </c>
      <c r="P46" s="13"/>
    </row>
    <row r="47" spans="1:16" ht="15.75" customHeight="1" x14ac:dyDescent="0.25">
      <c r="A47" s="11" t="s">
        <v>62</v>
      </c>
      <c r="B47" s="47">
        <v>331680</v>
      </c>
      <c r="C47" s="63">
        <v>6</v>
      </c>
      <c r="D47" s="63" t="s">
        <v>194</v>
      </c>
      <c r="E47" s="62">
        <v>5</v>
      </c>
      <c r="F47" s="62">
        <v>4</v>
      </c>
      <c r="G47" s="74">
        <v>3</v>
      </c>
      <c r="H47" s="61">
        <v>2</v>
      </c>
      <c r="I47" s="74" t="s">
        <v>194</v>
      </c>
      <c r="J47" s="61">
        <v>5</v>
      </c>
      <c r="K47" s="74" t="s">
        <v>194</v>
      </c>
      <c r="L47" s="80">
        <v>8</v>
      </c>
      <c r="M47" s="81">
        <v>7</v>
      </c>
      <c r="N47" s="95">
        <v>21</v>
      </c>
      <c r="P47" s="13"/>
    </row>
    <row r="48" spans="1:16" ht="15.75" customHeight="1" x14ac:dyDescent="0.25">
      <c r="A48" s="11" t="s">
        <v>63</v>
      </c>
      <c r="B48" s="47">
        <v>331681</v>
      </c>
      <c r="C48" s="63">
        <v>5</v>
      </c>
      <c r="D48" s="63" t="s">
        <v>194</v>
      </c>
      <c r="E48" s="62">
        <v>4</v>
      </c>
      <c r="F48" s="62">
        <v>2</v>
      </c>
      <c r="G48" s="74">
        <v>3</v>
      </c>
      <c r="H48" s="61">
        <v>11</v>
      </c>
      <c r="I48" s="74" t="s">
        <v>194</v>
      </c>
      <c r="J48" s="61">
        <v>4</v>
      </c>
      <c r="K48" s="74" t="s">
        <v>194</v>
      </c>
      <c r="L48" s="80">
        <v>8</v>
      </c>
      <c r="M48" s="81">
        <v>7</v>
      </c>
      <c r="N48" s="95">
        <v>28</v>
      </c>
      <c r="P48" s="13"/>
    </row>
    <row r="49" spans="1:16" ht="15.75" customHeight="1" x14ac:dyDescent="0.25">
      <c r="A49" s="11" t="s">
        <v>64</v>
      </c>
      <c r="B49" s="47">
        <v>331682</v>
      </c>
      <c r="C49" s="63">
        <v>1</v>
      </c>
      <c r="D49" s="63">
        <v>1</v>
      </c>
      <c r="E49" s="62" t="s">
        <v>194</v>
      </c>
      <c r="F49" s="62" t="s">
        <v>194</v>
      </c>
      <c r="G49" s="74">
        <v>8</v>
      </c>
      <c r="H49" s="74" t="s">
        <v>194</v>
      </c>
      <c r="I49" s="74" t="s">
        <v>194</v>
      </c>
      <c r="J49" s="74" t="s">
        <v>194</v>
      </c>
      <c r="K49" s="74" t="s">
        <v>194</v>
      </c>
      <c r="L49" s="80">
        <v>8</v>
      </c>
      <c r="M49" s="81">
        <v>7</v>
      </c>
      <c r="N49" s="95">
        <v>23</v>
      </c>
      <c r="P49" s="13"/>
    </row>
    <row r="50" spans="1:16" ht="15.75" customHeight="1" x14ac:dyDescent="0.25">
      <c r="A50" s="11" t="s">
        <v>65</v>
      </c>
      <c r="B50" s="47">
        <v>331683</v>
      </c>
      <c r="C50" s="63" t="s">
        <v>194</v>
      </c>
      <c r="D50" s="63">
        <v>2</v>
      </c>
      <c r="E50" s="62" t="s">
        <v>150</v>
      </c>
      <c r="F50" s="62" t="s">
        <v>150</v>
      </c>
      <c r="G50" s="74">
        <v>5</v>
      </c>
      <c r="H50" s="61">
        <v>4</v>
      </c>
      <c r="I50" s="74" t="s">
        <v>194</v>
      </c>
      <c r="J50" s="74" t="s">
        <v>194</v>
      </c>
      <c r="K50" s="74" t="s">
        <v>194</v>
      </c>
      <c r="L50" s="80">
        <v>8</v>
      </c>
      <c r="M50" s="81">
        <v>7</v>
      </c>
      <c r="N50" s="95">
        <v>27</v>
      </c>
      <c r="P50" s="13"/>
    </row>
    <row r="51" spans="1:16" ht="15.75" customHeight="1" x14ac:dyDescent="0.25">
      <c r="A51" s="11" t="s">
        <v>66</v>
      </c>
      <c r="B51" s="47">
        <v>331684</v>
      </c>
      <c r="C51" s="63" t="s">
        <v>194</v>
      </c>
      <c r="D51" s="63">
        <v>2</v>
      </c>
      <c r="E51" s="62" t="s">
        <v>194</v>
      </c>
      <c r="F51" s="62" t="s">
        <v>194</v>
      </c>
      <c r="G51" s="74" t="s">
        <v>194</v>
      </c>
      <c r="H51" s="74" t="s">
        <v>194</v>
      </c>
      <c r="I51" s="74" t="s">
        <v>194</v>
      </c>
      <c r="J51" s="61">
        <v>2</v>
      </c>
      <c r="K51" s="74" t="s">
        <v>194</v>
      </c>
      <c r="L51" s="80">
        <v>8</v>
      </c>
      <c r="M51" s="81">
        <v>7</v>
      </c>
      <c r="N51" s="95">
        <v>18</v>
      </c>
      <c r="P51" s="13"/>
    </row>
    <row r="52" spans="1:16" ht="15.75" customHeight="1" x14ac:dyDescent="0.25">
      <c r="A52" s="11" t="s">
        <v>67</v>
      </c>
      <c r="B52" s="47">
        <v>331685</v>
      </c>
      <c r="C52" s="63">
        <v>2</v>
      </c>
      <c r="D52" s="63">
        <v>1</v>
      </c>
      <c r="E52" s="62" t="s">
        <v>150</v>
      </c>
      <c r="F52" s="62" t="s">
        <v>150</v>
      </c>
      <c r="G52" s="74">
        <v>6</v>
      </c>
      <c r="H52" s="61">
        <v>3</v>
      </c>
      <c r="I52" s="74" t="s">
        <v>194</v>
      </c>
      <c r="J52" s="61">
        <v>2</v>
      </c>
      <c r="K52" s="74" t="s">
        <v>194</v>
      </c>
      <c r="L52" s="80">
        <v>8</v>
      </c>
      <c r="M52" s="81">
        <v>7</v>
      </c>
      <c r="N52" s="95">
        <v>26</v>
      </c>
      <c r="P52" s="13"/>
    </row>
    <row r="53" spans="1:16" ht="15.75" customHeight="1" x14ac:dyDescent="0.25">
      <c r="A53" s="11" t="s">
        <v>68</v>
      </c>
      <c r="B53" s="47">
        <v>331686</v>
      </c>
      <c r="C53" s="63">
        <v>2</v>
      </c>
      <c r="D53" s="63" t="s">
        <v>194</v>
      </c>
      <c r="E53" s="62" t="s">
        <v>194</v>
      </c>
      <c r="F53" s="62">
        <v>4</v>
      </c>
      <c r="G53" s="74">
        <v>6</v>
      </c>
      <c r="H53" s="74" t="s">
        <v>194</v>
      </c>
      <c r="I53" s="74" t="s">
        <v>194</v>
      </c>
      <c r="J53" s="74" t="s">
        <v>194</v>
      </c>
      <c r="K53" s="74" t="s">
        <v>194</v>
      </c>
      <c r="L53" s="80">
        <v>8</v>
      </c>
      <c r="M53" s="81">
        <v>7</v>
      </c>
      <c r="N53" s="95">
        <v>21</v>
      </c>
      <c r="P53" s="13"/>
    </row>
    <row r="54" spans="1:16" ht="15.75" customHeight="1" x14ac:dyDescent="0.25">
      <c r="A54" s="11" t="s">
        <v>69</v>
      </c>
      <c r="B54" s="47">
        <v>331687</v>
      </c>
      <c r="C54" s="63">
        <v>4</v>
      </c>
      <c r="D54" s="63" t="s">
        <v>194</v>
      </c>
      <c r="E54" s="62">
        <v>3</v>
      </c>
      <c r="F54" s="62">
        <v>2</v>
      </c>
      <c r="G54" s="74">
        <v>11</v>
      </c>
      <c r="H54" s="61">
        <v>12</v>
      </c>
      <c r="I54" s="74" t="s">
        <v>194</v>
      </c>
      <c r="J54" s="74" t="s">
        <v>194</v>
      </c>
      <c r="K54" s="74" t="s">
        <v>194</v>
      </c>
      <c r="L54" s="80">
        <v>8</v>
      </c>
      <c r="M54" s="81">
        <v>7</v>
      </c>
      <c r="N54" s="95">
        <v>24</v>
      </c>
      <c r="P54" s="13"/>
    </row>
    <row r="55" spans="1:16" ht="15.75" customHeight="1" x14ac:dyDescent="0.25">
      <c r="A55" s="11" t="s">
        <v>70</v>
      </c>
      <c r="B55" s="47">
        <v>331688</v>
      </c>
      <c r="C55" s="63">
        <v>4</v>
      </c>
      <c r="D55" s="63">
        <v>1</v>
      </c>
      <c r="E55" s="62">
        <v>3</v>
      </c>
      <c r="F55" s="62" t="s">
        <v>194</v>
      </c>
      <c r="G55" s="74" t="s">
        <v>194</v>
      </c>
      <c r="H55" s="61">
        <v>12</v>
      </c>
      <c r="I55" s="74" t="s">
        <v>194</v>
      </c>
      <c r="J55" s="61">
        <v>5</v>
      </c>
      <c r="K55" s="61">
        <v>1</v>
      </c>
      <c r="L55" s="80">
        <v>8</v>
      </c>
      <c r="M55" s="81">
        <v>7</v>
      </c>
      <c r="N55" s="95">
        <v>20</v>
      </c>
      <c r="P55" s="13"/>
    </row>
    <row r="56" spans="1:16" ht="15.75" customHeight="1" x14ac:dyDescent="0.25">
      <c r="A56" s="11" t="s">
        <v>71</v>
      </c>
      <c r="B56" s="47">
        <v>331689</v>
      </c>
      <c r="C56" s="63" t="s">
        <v>194</v>
      </c>
      <c r="D56" s="63" t="s">
        <v>194</v>
      </c>
      <c r="E56" s="62" t="s">
        <v>194</v>
      </c>
      <c r="F56" s="62" t="s">
        <v>194</v>
      </c>
      <c r="G56" s="74">
        <v>2</v>
      </c>
      <c r="H56" s="74" t="s">
        <v>194</v>
      </c>
      <c r="I56" s="74" t="s">
        <v>194</v>
      </c>
      <c r="J56" s="61">
        <v>1</v>
      </c>
      <c r="K56" s="74" t="s">
        <v>194</v>
      </c>
      <c r="L56" s="80">
        <v>8</v>
      </c>
      <c r="M56" s="81">
        <v>7</v>
      </c>
      <c r="N56" s="95">
        <v>12</v>
      </c>
      <c r="P56" s="13"/>
    </row>
    <row r="57" spans="1:16" ht="15.75" customHeight="1" x14ac:dyDescent="0.25">
      <c r="A57" s="11" t="s">
        <v>72</v>
      </c>
      <c r="B57" s="47">
        <v>331690</v>
      </c>
      <c r="C57" s="63">
        <v>6</v>
      </c>
      <c r="D57" s="63">
        <v>6</v>
      </c>
      <c r="E57" s="62">
        <v>4</v>
      </c>
      <c r="F57" s="62">
        <v>2</v>
      </c>
      <c r="G57" s="74">
        <v>3</v>
      </c>
      <c r="H57" s="61">
        <v>3</v>
      </c>
      <c r="I57" s="74" t="s">
        <v>194</v>
      </c>
      <c r="J57" s="74" t="s">
        <v>194</v>
      </c>
      <c r="K57" s="74" t="s">
        <v>194</v>
      </c>
      <c r="L57" s="80">
        <v>8</v>
      </c>
      <c r="M57" s="81">
        <v>7</v>
      </c>
      <c r="N57" s="95">
        <v>22</v>
      </c>
      <c r="P57" s="13"/>
    </row>
    <row r="58" spans="1:16" ht="15.75" customHeight="1" x14ac:dyDescent="0.25">
      <c r="A58" s="11" t="s">
        <v>73</v>
      </c>
      <c r="B58" s="47">
        <v>331691</v>
      </c>
      <c r="C58" s="63">
        <v>8</v>
      </c>
      <c r="D58" s="63">
        <v>7</v>
      </c>
      <c r="E58" s="62">
        <v>2</v>
      </c>
      <c r="F58" s="62">
        <v>8</v>
      </c>
      <c r="G58" s="74">
        <v>9</v>
      </c>
      <c r="H58" s="61">
        <v>1</v>
      </c>
      <c r="I58" s="61">
        <v>7</v>
      </c>
      <c r="J58" s="74" t="s">
        <v>194</v>
      </c>
      <c r="K58" s="74" t="s">
        <v>194</v>
      </c>
      <c r="L58" s="80">
        <v>8</v>
      </c>
      <c r="M58" s="81">
        <v>7</v>
      </c>
      <c r="N58" s="95">
        <v>25</v>
      </c>
      <c r="P58" s="13"/>
    </row>
    <row r="59" spans="1:16" ht="15.75" customHeight="1" x14ac:dyDescent="0.25">
      <c r="A59" s="11" t="s">
        <v>74</v>
      </c>
      <c r="B59" s="47">
        <v>331692</v>
      </c>
      <c r="C59" s="63" t="s">
        <v>194</v>
      </c>
      <c r="D59" s="63">
        <v>1</v>
      </c>
      <c r="E59" s="62" t="s">
        <v>194</v>
      </c>
      <c r="F59" s="62" t="s">
        <v>194</v>
      </c>
      <c r="G59" s="74">
        <v>4</v>
      </c>
      <c r="H59" s="61">
        <v>1</v>
      </c>
      <c r="I59" s="74" t="s">
        <v>194</v>
      </c>
      <c r="J59" s="74" t="s">
        <v>194</v>
      </c>
      <c r="K59" s="74" t="s">
        <v>194</v>
      </c>
      <c r="L59" s="80">
        <v>8</v>
      </c>
      <c r="M59" s="81">
        <v>7</v>
      </c>
      <c r="N59" s="95">
        <v>17</v>
      </c>
      <c r="P59" s="13"/>
    </row>
    <row r="60" spans="1:16" ht="15.75" customHeight="1" x14ac:dyDescent="0.25">
      <c r="A60" s="11" t="s">
        <v>75</v>
      </c>
      <c r="B60" s="47">
        <v>331693</v>
      </c>
      <c r="C60" s="63" t="s">
        <v>150</v>
      </c>
      <c r="D60" s="63" t="s">
        <v>150</v>
      </c>
      <c r="E60" s="62" t="s">
        <v>150</v>
      </c>
      <c r="F60" s="62" t="s">
        <v>150</v>
      </c>
      <c r="G60" s="74">
        <v>3</v>
      </c>
      <c r="H60" s="61">
        <v>2</v>
      </c>
      <c r="I60" s="74" t="s">
        <v>194</v>
      </c>
      <c r="J60" s="74" t="s">
        <v>194</v>
      </c>
      <c r="K60" s="74" t="s">
        <v>194</v>
      </c>
      <c r="L60" s="80">
        <v>8</v>
      </c>
      <c r="M60" s="81">
        <v>7</v>
      </c>
      <c r="N60" s="95">
        <v>19</v>
      </c>
      <c r="P60" s="33"/>
    </row>
    <row r="61" spans="1:16" ht="15.75" customHeight="1" x14ac:dyDescent="0.25">
      <c r="A61" s="11" t="s">
        <v>76</v>
      </c>
      <c r="B61" s="47">
        <v>331694</v>
      </c>
      <c r="C61" s="63">
        <v>5</v>
      </c>
      <c r="D61" s="63" t="s">
        <v>194</v>
      </c>
      <c r="E61" s="62" t="s">
        <v>194</v>
      </c>
      <c r="F61" s="62" t="s">
        <v>194</v>
      </c>
      <c r="G61" s="74">
        <v>5</v>
      </c>
      <c r="H61" s="61">
        <v>1</v>
      </c>
      <c r="I61" s="74" t="s">
        <v>194</v>
      </c>
      <c r="J61" s="74" t="s">
        <v>194</v>
      </c>
      <c r="K61" s="74" t="s">
        <v>194</v>
      </c>
      <c r="L61" s="80">
        <v>8</v>
      </c>
      <c r="M61" s="81">
        <v>7</v>
      </c>
      <c r="N61" s="95">
        <v>25</v>
      </c>
      <c r="P61" s="33"/>
    </row>
    <row r="62" spans="1:16" ht="15.75" customHeight="1" x14ac:dyDescent="0.25">
      <c r="A62" s="11" t="s">
        <v>77</v>
      </c>
      <c r="B62" s="47">
        <v>331695</v>
      </c>
      <c r="C62" s="63" t="s">
        <v>194</v>
      </c>
      <c r="D62" s="63" t="s">
        <v>194</v>
      </c>
      <c r="E62" s="62" t="s">
        <v>194</v>
      </c>
      <c r="F62" s="62" t="s">
        <v>194</v>
      </c>
      <c r="G62" s="74">
        <v>1</v>
      </c>
      <c r="H62" s="74" t="s">
        <v>194</v>
      </c>
      <c r="I62" s="74" t="s">
        <v>194</v>
      </c>
      <c r="J62" s="74" t="s">
        <v>194</v>
      </c>
      <c r="K62" s="74" t="s">
        <v>194</v>
      </c>
      <c r="L62" s="80">
        <v>8</v>
      </c>
      <c r="M62" s="81">
        <v>7</v>
      </c>
      <c r="N62" s="95">
        <v>18</v>
      </c>
      <c r="P62" s="33"/>
    </row>
    <row r="63" spans="1:16" ht="15.75" customHeight="1" x14ac:dyDescent="0.25">
      <c r="A63" s="11" t="s">
        <v>78</v>
      </c>
      <c r="B63" s="47">
        <v>331696</v>
      </c>
      <c r="C63" s="63">
        <v>4</v>
      </c>
      <c r="D63" s="63">
        <v>8</v>
      </c>
      <c r="E63" s="62" t="s">
        <v>150</v>
      </c>
      <c r="F63" s="62" t="s">
        <v>150</v>
      </c>
      <c r="G63" s="74">
        <v>1</v>
      </c>
      <c r="H63" s="61">
        <v>3</v>
      </c>
      <c r="I63" s="74" t="s">
        <v>194</v>
      </c>
      <c r="J63" s="74" t="s">
        <v>194</v>
      </c>
      <c r="K63" s="74" t="s">
        <v>194</v>
      </c>
      <c r="L63" s="80">
        <v>8</v>
      </c>
      <c r="M63" s="81">
        <v>7</v>
      </c>
      <c r="N63" s="95">
        <v>25</v>
      </c>
      <c r="P63" s="33"/>
    </row>
    <row r="64" spans="1:16" ht="15.75" customHeight="1" x14ac:dyDescent="0.25">
      <c r="A64" s="11" t="s">
        <v>79</v>
      </c>
      <c r="B64" s="47">
        <v>331697</v>
      </c>
      <c r="C64" s="63">
        <v>4</v>
      </c>
      <c r="D64" s="63" t="s">
        <v>194</v>
      </c>
      <c r="E64" s="62" t="s">
        <v>194</v>
      </c>
      <c r="F64" s="62">
        <v>5</v>
      </c>
      <c r="G64" s="74">
        <v>6</v>
      </c>
      <c r="H64" s="61">
        <v>3</v>
      </c>
      <c r="I64" s="74" t="s">
        <v>194</v>
      </c>
      <c r="J64" s="61">
        <v>4</v>
      </c>
      <c r="K64" s="74" t="s">
        <v>194</v>
      </c>
      <c r="L64" s="80">
        <v>8</v>
      </c>
      <c r="M64" s="81">
        <v>7</v>
      </c>
      <c r="N64" s="95">
        <v>25</v>
      </c>
      <c r="P64" s="33"/>
    </row>
    <row r="65" spans="1:16" ht="15.75" customHeight="1" x14ac:dyDescent="0.25">
      <c r="A65" s="11" t="s">
        <v>80</v>
      </c>
      <c r="B65" s="47">
        <v>331698</v>
      </c>
      <c r="C65" s="63">
        <v>4</v>
      </c>
      <c r="D65" s="63" t="s">
        <v>194</v>
      </c>
      <c r="E65" s="62">
        <v>6</v>
      </c>
      <c r="F65" s="62" t="s">
        <v>194</v>
      </c>
      <c r="G65" s="74">
        <v>6</v>
      </c>
      <c r="H65" s="61">
        <v>3</v>
      </c>
      <c r="I65" s="74" t="s">
        <v>194</v>
      </c>
      <c r="J65" s="61">
        <v>4</v>
      </c>
      <c r="K65" s="74" t="s">
        <v>194</v>
      </c>
      <c r="L65" s="80">
        <v>8</v>
      </c>
      <c r="M65" s="81">
        <v>7</v>
      </c>
      <c r="N65" s="95">
        <v>26</v>
      </c>
      <c r="P65" s="33"/>
    </row>
    <row r="66" spans="1:16" ht="15.75" customHeight="1" x14ac:dyDescent="0.25">
      <c r="A66" s="11" t="s">
        <v>81</v>
      </c>
      <c r="B66" s="47">
        <v>331699</v>
      </c>
      <c r="C66" s="63">
        <v>2</v>
      </c>
      <c r="D66" s="63" t="s">
        <v>194</v>
      </c>
      <c r="E66" s="62">
        <v>5</v>
      </c>
      <c r="F66" s="62" t="s">
        <v>194</v>
      </c>
      <c r="G66" s="74" t="s">
        <v>194</v>
      </c>
      <c r="H66" s="61">
        <v>4</v>
      </c>
      <c r="I66" s="61">
        <v>1</v>
      </c>
      <c r="J66" s="74" t="s">
        <v>194</v>
      </c>
      <c r="K66" s="74" t="s">
        <v>194</v>
      </c>
      <c r="L66" s="80">
        <v>8</v>
      </c>
      <c r="M66" s="81">
        <v>7</v>
      </c>
      <c r="N66" s="95">
        <v>14</v>
      </c>
      <c r="P66" s="33"/>
    </row>
    <row r="67" spans="1:16" ht="15.75" customHeight="1" x14ac:dyDescent="0.25">
      <c r="A67" s="11" t="s">
        <v>82</v>
      </c>
      <c r="B67" s="47">
        <v>331700</v>
      </c>
      <c r="C67" s="63" t="s">
        <v>150</v>
      </c>
      <c r="D67" s="63" t="s">
        <v>150</v>
      </c>
      <c r="E67" s="62">
        <v>3</v>
      </c>
      <c r="F67" s="62" t="s">
        <v>194</v>
      </c>
      <c r="G67" s="74" t="s">
        <v>194</v>
      </c>
      <c r="H67" s="61">
        <v>3</v>
      </c>
      <c r="I67" s="74" t="s">
        <v>194</v>
      </c>
      <c r="J67" s="61">
        <v>1</v>
      </c>
      <c r="K67" s="74" t="s">
        <v>194</v>
      </c>
      <c r="L67" s="80">
        <v>8</v>
      </c>
      <c r="M67" s="81">
        <v>7</v>
      </c>
      <c r="N67" s="95">
        <v>21</v>
      </c>
      <c r="P67" s="33"/>
    </row>
    <row r="68" spans="1:16" ht="15.75" customHeight="1" x14ac:dyDescent="0.25">
      <c r="A68" s="11" t="s">
        <v>83</v>
      </c>
      <c r="B68" s="47">
        <v>331701</v>
      </c>
      <c r="C68" s="63">
        <v>5</v>
      </c>
      <c r="D68" s="63" t="s">
        <v>194</v>
      </c>
      <c r="E68" s="62">
        <v>4</v>
      </c>
      <c r="F68" s="62" t="s">
        <v>194</v>
      </c>
      <c r="G68" s="74">
        <v>2</v>
      </c>
      <c r="H68" s="61">
        <v>3</v>
      </c>
      <c r="I68" s="74" t="s">
        <v>194</v>
      </c>
      <c r="J68" s="74" t="s">
        <v>194</v>
      </c>
      <c r="K68" s="74" t="s">
        <v>194</v>
      </c>
      <c r="L68" s="80">
        <v>8</v>
      </c>
      <c r="M68" s="81">
        <v>7</v>
      </c>
      <c r="N68" s="95">
        <v>27</v>
      </c>
      <c r="P68" s="33"/>
    </row>
    <row r="69" spans="1:16" ht="15.75" customHeight="1" x14ac:dyDescent="0.25">
      <c r="A69" s="11" t="s">
        <v>84</v>
      </c>
      <c r="B69" s="47">
        <v>331702</v>
      </c>
      <c r="C69" s="63">
        <v>9</v>
      </c>
      <c r="D69" s="63">
        <v>5</v>
      </c>
      <c r="E69" s="62" t="s">
        <v>194</v>
      </c>
      <c r="F69" s="62" t="s">
        <v>194</v>
      </c>
      <c r="G69" s="74" t="s">
        <v>194</v>
      </c>
      <c r="H69" s="74" t="s">
        <v>194</v>
      </c>
      <c r="I69" s="74" t="s">
        <v>194</v>
      </c>
      <c r="J69" s="74" t="s">
        <v>194</v>
      </c>
      <c r="K69" s="74" t="s">
        <v>194</v>
      </c>
      <c r="L69" s="80">
        <v>8</v>
      </c>
      <c r="M69" s="81">
        <v>7</v>
      </c>
      <c r="N69" s="95">
        <v>20</v>
      </c>
      <c r="P69" s="33"/>
    </row>
    <row r="70" spans="1:16" ht="15.75" customHeight="1" x14ac:dyDescent="0.25">
      <c r="A70" s="11" t="s">
        <v>85</v>
      </c>
      <c r="B70" s="47">
        <v>331703</v>
      </c>
      <c r="C70" s="63" t="s">
        <v>150</v>
      </c>
      <c r="D70" s="63" t="s">
        <v>150</v>
      </c>
      <c r="E70" s="62" t="s">
        <v>150</v>
      </c>
      <c r="F70" s="62" t="s">
        <v>150</v>
      </c>
      <c r="G70" s="74">
        <v>1</v>
      </c>
      <c r="H70" s="61">
        <v>1</v>
      </c>
      <c r="I70" s="74" t="s">
        <v>194</v>
      </c>
      <c r="J70" s="74" t="s">
        <v>194</v>
      </c>
      <c r="K70" s="74" t="s">
        <v>194</v>
      </c>
      <c r="L70" s="80">
        <v>8</v>
      </c>
      <c r="M70" s="81">
        <v>7</v>
      </c>
      <c r="N70" s="95">
        <v>16</v>
      </c>
      <c r="P70" s="33"/>
    </row>
    <row r="71" spans="1:16" ht="15.75" customHeight="1" x14ac:dyDescent="0.25">
      <c r="A71" s="11" t="s">
        <v>86</v>
      </c>
      <c r="B71" s="47">
        <v>331704</v>
      </c>
      <c r="C71" s="63">
        <v>5</v>
      </c>
      <c r="D71" s="63">
        <v>4</v>
      </c>
      <c r="E71" s="62" t="s">
        <v>194</v>
      </c>
      <c r="F71" s="62">
        <v>1</v>
      </c>
      <c r="G71" s="74">
        <v>5</v>
      </c>
      <c r="H71" s="74" t="s">
        <v>194</v>
      </c>
      <c r="I71" s="74" t="s">
        <v>194</v>
      </c>
      <c r="J71" s="61">
        <v>2</v>
      </c>
      <c r="K71" s="74" t="s">
        <v>194</v>
      </c>
      <c r="L71" s="80">
        <v>8</v>
      </c>
      <c r="M71" s="81">
        <v>7</v>
      </c>
      <c r="N71" s="95">
        <v>30</v>
      </c>
      <c r="P71" s="33"/>
    </row>
    <row r="72" spans="1:16" ht="15.75" customHeight="1" x14ac:dyDescent="0.25">
      <c r="A72" s="11" t="s">
        <v>87</v>
      </c>
      <c r="B72" s="47">
        <v>331705</v>
      </c>
      <c r="C72" s="63">
        <v>2</v>
      </c>
      <c r="D72" s="63">
        <v>4</v>
      </c>
      <c r="E72" s="62">
        <v>2</v>
      </c>
      <c r="F72" s="62">
        <v>7</v>
      </c>
      <c r="G72" s="74">
        <v>6</v>
      </c>
      <c r="H72" s="61">
        <v>8</v>
      </c>
      <c r="I72" s="74" t="s">
        <v>194</v>
      </c>
      <c r="J72" s="74" t="s">
        <v>194</v>
      </c>
      <c r="K72" s="74" t="s">
        <v>194</v>
      </c>
      <c r="L72" s="80">
        <v>8</v>
      </c>
      <c r="M72" s="81">
        <v>7</v>
      </c>
      <c r="N72" s="95">
        <v>28</v>
      </c>
      <c r="P72" s="33"/>
    </row>
    <row r="73" spans="1:16" ht="15.75" customHeight="1" x14ac:dyDescent="0.25">
      <c r="A73" s="11" t="s">
        <v>88</v>
      </c>
      <c r="B73" s="47">
        <v>331706</v>
      </c>
      <c r="C73" s="63">
        <v>4</v>
      </c>
      <c r="D73" s="63">
        <v>2</v>
      </c>
      <c r="E73" s="62">
        <v>2</v>
      </c>
      <c r="F73" s="62" t="s">
        <v>194</v>
      </c>
      <c r="G73" s="61">
        <v>8</v>
      </c>
      <c r="H73" s="61">
        <v>5</v>
      </c>
      <c r="I73" s="61">
        <v>2</v>
      </c>
      <c r="J73" s="74" t="s">
        <v>194</v>
      </c>
      <c r="K73" s="74" t="s">
        <v>194</v>
      </c>
      <c r="L73" s="80">
        <v>8</v>
      </c>
      <c r="M73" s="81">
        <v>7</v>
      </c>
      <c r="N73" s="95">
        <v>14</v>
      </c>
      <c r="P73" s="33"/>
    </row>
    <row r="74" spans="1:16" ht="15.75" customHeight="1" x14ac:dyDescent="0.25">
      <c r="A74" s="11" t="s">
        <v>89</v>
      </c>
      <c r="B74" s="47">
        <v>331707</v>
      </c>
      <c r="C74" s="63">
        <v>7</v>
      </c>
      <c r="D74" s="63">
        <v>8</v>
      </c>
      <c r="E74" s="62">
        <v>1</v>
      </c>
      <c r="F74" s="62">
        <v>6</v>
      </c>
      <c r="G74" s="74">
        <v>8</v>
      </c>
      <c r="H74" s="61">
        <v>3</v>
      </c>
      <c r="I74" s="61">
        <v>5</v>
      </c>
      <c r="J74" s="74" t="s">
        <v>194</v>
      </c>
      <c r="K74" s="74" t="s">
        <v>194</v>
      </c>
      <c r="L74" s="80">
        <v>8</v>
      </c>
      <c r="M74" s="81">
        <v>7</v>
      </c>
      <c r="N74" s="95">
        <v>35</v>
      </c>
      <c r="P74" s="33"/>
    </row>
    <row r="75" spans="1:16" ht="15.75" customHeight="1" x14ac:dyDescent="0.25">
      <c r="A75" s="11" t="s">
        <v>90</v>
      </c>
      <c r="B75" s="47">
        <v>331708</v>
      </c>
      <c r="C75" s="63">
        <v>5</v>
      </c>
      <c r="D75" s="63">
        <v>4</v>
      </c>
      <c r="E75" s="62">
        <v>4</v>
      </c>
      <c r="F75" s="62">
        <v>8</v>
      </c>
      <c r="G75" s="74" t="s">
        <v>150</v>
      </c>
      <c r="H75" s="74" t="s">
        <v>150</v>
      </c>
      <c r="I75" s="74" t="s">
        <v>150</v>
      </c>
      <c r="J75" s="74" t="s">
        <v>150</v>
      </c>
      <c r="K75" s="74" t="s">
        <v>150</v>
      </c>
      <c r="L75" s="80">
        <v>8</v>
      </c>
      <c r="M75" s="81">
        <v>7</v>
      </c>
      <c r="N75" s="95">
        <v>39</v>
      </c>
      <c r="P75" s="33"/>
    </row>
    <row r="76" spans="1:16" ht="15.75" customHeight="1" x14ac:dyDescent="0.25">
      <c r="A76" s="11" t="s">
        <v>91</v>
      </c>
      <c r="B76" s="47">
        <v>331709</v>
      </c>
      <c r="C76" s="63" t="s">
        <v>194</v>
      </c>
      <c r="D76" s="63">
        <v>5</v>
      </c>
      <c r="E76" s="62" t="s">
        <v>150</v>
      </c>
      <c r="F76" s="62" t="s">
        <v>150</v>
      </c>
      <c r="G76" s="74">
        <v>4</v>
      </c>
      <c r="H76" s="74" t="s">
        <v>194</v>
      </c>
      <c r="I76" s="74" t="s">
        <v>194</v>
      </c>
      <c r="J76" s="74" t="s">
        <v>194</v>
      </c>
      <c r="K76" s="74" t="s">
        <v>194</v>
      </c>
      <c r="L76" s="80">
        <v>8</v>
      </c>
      <c r="M76" s="81">
        <v>7</v>
      </c>
      <c r="N76" s="95">
        <v>37</v>
      </c>
      <c r="P76" s="33"/>
    </row>
    <row r="77" spans="1:16" ht="15.75" customHeight="1" x14ac:dyDescent="0.25">
      <c r="A77" s="11" t="s">
        <v>92</v>
      </c>
      <c r="B77" s="47">
        <v>331710</v>
      </c>
      <c r="C77" s="63">
        <v>1</v>
      </c>
      <c r="D77" s="63">
        <v>3</v>
      </c>
      <c r="E77" s="62">
        <v>6</v>
      </c>
      <c r="F77" s="62" t="s">
        <v>194</v>
      </c>
      <c r="G77" s="74">
        <v>4</v>
      </c>
      <c r="H77" s="74" t="s">
        <v>194</v>
      </c>
      <c r="I77" s="74" t="s">
        <v>194</v>
      </c>
      <c r="J77" s="74" t="s">
        <v>194</v>
      </c>
      <c r="K77" s="74" t="s">
        <v>194</v>
      </c>
      <c r="L77" s="80">
        <v>8</v>
      </c>
      <c r="M77" s="81">
        <v>7</v>
      </c>
      <c r="N77" s="95">
        <v>25</v>
      </c>
      <c r="P77" s="33"/>
    </row>
    <row r="78" spans="1:16" ht="15.75" customHeight="1" x14ac:dyDescent="0.25">
      <c r="A78" s="11" t="s">
        <v>93</v>
      </c>
      <c r="B78" s="47">
        <v>331711</v>
      </c>
      <c r="C78" s="63">
        <v>6</v>
      </c>
      <c r="D78" s="63">
        <v>3</v>
      </c>
      <c r="E78" s="62">
        <v>6</v>
      </c>
      <c r="F78" s="62">
        <v>4</v>
      </c>
      <c r="G78" s="74">
        <v>12</v>
      </c>
      <c r="H78" s="61">
        <v>1</v>
      </c>
      <c r="I78" s="74" t="s">
        <v>194</v>
      </c>
      <c r="J78" s="74" t="s">
        <v>194</v>
      </c>
      <c r="K78" s="74" t="s">
        <v>194</v>
      </c>
      <c r="L78" s="80">
        <v>8</v>
      </c>
      <c r="M78" s="81">
        <v>7</v>
      </c>
      <c r="N78" s="95">
        <v>46</v>
      </c>
      <c r="P78" s="33"/>
    </row>
    <row r="79" spans="1:16" ht="15.75" customHeight="1" x14ac:dyDescent="0.25">
      <c r="A79" s="11" t="s">
        <v>94</v>
      </c>
      <c r="B79" s="47">
        <v>331712</v>
      </c>
      <c r="C79" s="63">
        <v>3</v>
      </c>
      <c r="D79" s="63" t="s">
        <v>194</v>
      </c>
      <c r="E79" s="62">
        <v>2</v>
      </c>
      <c r="F79" s="62" t="s">
        <v>194</v>
      </c>
      <c r="G79" s="74">
        <v>3</v>
      </c>
      <c r="H79" s="74" t="s">
        <v>194</v>
      </c>
      <c r="I79" s="74" t="s">
        <v>194</v>
      </c>
      <c r="J79" s="61">
        <v>6</v>
      </c>
      <c r="K79" s="74" t="s">
        <v>194</v>
      </c>
      <c r="L79" s="80">
        <v>8</v>
      </c>
      <c r="M79" s="81">
        <v>7</v>
      </c>
      <c r="N79" s="95">
        <v>22</v>
      </c>
      <c r="P79" s="33"/>
    </row>
    <row r="80" spans="1:16" ht="15.75" customHeight="1" x14ac:dyDescent="0.25">
      <c r="A80" s="11" t="s">
        <v>95</v>
      </c>
      <c r="B80" s="47">
        <v>331713</v>
      </c>
      <c r="C80" s="63">
        <v>2</v>
      </c>
      <c r="D80" s="63" t="s">
        <v>194</v>
      </c>
      <c r="E80" s="62">
        <v>6</v>
      </c>
      <c r="F80" s="62" t="s">
        <v>194</v>
      </c>
      <c r="G80" s="74" t="s">
        <v>194</v>
      </c>
      <c r="H80" s="61">
        <v>3</v>
      </c>
      <c r="I80" s="74" t="s">
        <v>194</v>
      </c>
      <c r="J80" s="61">
        <v>5</v>
      </c>
      <c r="K80" s="74" t="s">
        <v>194</v>
      </c>
      <c r="L80" s="80">
        <v>8</v>
      </c>
      <c r="M80" s="81">
        <v>7</v>
      </c>
      <c r="N80" s="95">
        <v>24</v>
      </c>
      <c r="P80" s="33"/>
    </row>
    <row r="81" spans="1:29" ht="15.75" customHeight="1" x14ac:dyDescent="0.25">
      <c r="A81" s="11" t="s">
        <v>96</v>
      </c>
      <c r="B81" s="47">
        <v>331714</v>
      </c>
      <c r="C81" s="63" t="s">
        <v>194</v>
      </c>
      <c r="D81" s="63" t="s">
        <v>194</v>
      </c>
      <c r="E81" s="62">
        <v>6</v>
      </c>
      <c r="F81" s="62" t="s">
        <v>194</v>
      </c>
      <c r="G81" s="74" t="s">
        <v>194</v>
      </c>
      <c r="H81" s="74" t="s">
        <v>194</v>
      </c>
      <c r="I81" s="74" t="s">
        <v>194</v>
      </c>
      <c r="J81" s="74" t="s">
        <v>194</v>
      </c>
      <c r="K81" s="74" t="s">
        <v>194</v>
      </c>
      <c r="L81" s="80">
        <v>8</v>
      </c>
      <c r="M81" s="81">
        <v>7</v>
      </c>
      <c r="N81" s="95">
        <v>31</v>
      </c>
      <c r="P81" s="33"/>
    </row>
    <row r="82" spans="1:29" ht="15.75" customHeight="1" x14ac:dyDescent="0.25">
      <c r="A82" s="11" t="s">
        <v>97</v>
      </c>
      <c r="B82" s="47">
        <v>331715</v>
      </c>
      <c r="C82" s="63">
        <v>6</v>
      </c>
      <c r="D82" s="63">
        <v>8</v>
      </c>
      <c r="E82" s="62">
        <v>8</v>
      </c>
      <c r="F82" s="62">
        <v>3</v>
      </c>
      <c r="G82" s="74">
        <v>13</v>
      </c>
      <c r="H82" s="61">
        <v>14</v>
      </c>
      <c r="I82" s="61">
        <v>4</v>
      </c>
      <c r="J82" s="61">
        <v>4</v>
      </c>
      <c r="K82" s="61">
        <v>14</v>
      </c>
      <c r="L82" s="80">
        <v>8</v>
      </c>
      <c r="M82" s="81">
        <v>7</v>
      </c>
      <c r="N82" s="95">
        <v>30</v>
      </c>
      <c r="P82" s="33"/>
    </row>
    <row r="83" spans="1:29" ht="15.75" customHeight="1" x14ac:dyDescent="0.25">
      <c r="A83" s="11" t="s">
        <v>98</v>
      </c>
      <c r="B83" s="47">
        <v>331716</v>
      </c>
      <c r="C83" s="63">
        <v>1</v>
      </c>
      <c r="D83" s="63">
        <v>2</v>
      </c>
      <c r="E83" s="62">
        <v>8</v>
      </c>
      <c r="F83" s="62" t="s">
        <v>194</v>
      </c>
      <c r="G83" s="74">
        <v>12</v>
      </c>
      <c r="H83" s="61">
        <v>6</v>
      </c>
      <c r="I83" s="74" t="s">
        <v>194</v>
      </c>
      <c r="J83" s="74" t="s">
        <v>194</v>
      </c>
      <c r="K83" s="74" t="s">
        <v>194</v>
      </c>
      <c r="L83" s="80">
        <v>8</v>
      </c>
      <c r="M83" s="81">
        <v>7</v>
      </c>
      <c r="N83" s="95">
        <v>27</v>
      </c>
      <c r="P83" s="33"/>
    </row>
    <row r="84" spans="1:29" ht="15.75" customHeight="1" x14ac:dyDescent="0.25">
      <c r="A84" s="11" t="s">
        <v>99</v>
      </c>
      <c r="B84" s="47">
        <v>331717</v>
      </c>
      <c r="C84" s="63" t="s">
        <v>194</v>
      </c>
      <c r="D84" s="63">
        <v>3</v>
      </c>
      <c r="E84" s="62">
        <v>8</v>
      </c>
      <c r="F84" s="62" t="s">
        <v>194</v>
      </c>
      <c r="G84" s="74">
        <v>12</v>
      </c>
      <c r="H84" s="74" t="s">
        <v>194</v>
      </c>
      <c r="I84" s="74" t="s">
        <v>194</v>
      </c>
      <c r="J84" s="74" t="s">
        <v>194</v>
      </c>
      <c r="K84" s="74" t="s">
        <v>194</v>
      </c>
      <c r="L84" s="80">
        <v>8</v>
      </c>
      <c r="M84" s="81">
        <v>7</v>
      </c>
      <c r="N84" s="95">
        <v>33</v>
      </c>
      <c r="P84" s="33"/>
    </row>
    <row r="85" spans="1:29" ht="15.75" customHeight="1" x14ac:dyDescent="0.25">
      <c r="A85" s="11" t="s">
        <v>100</v>
      </c>
      <c r="B85" s="47">
        <v>331718</v>
      </c>
      <c r="C85" s="63" t="s">
        <v>194</v>
      </c>
      <c r="D85" s="63">
        <v>2</v>
      </c>
      <c r="E85" s="62" t="s">
        <v>194</v>
      </c>
      <c r="F85" s="62" t="s">
        <v>194</v>
      </c>
      <c r="G85" s="74" t="s">
        <v>194</v>
      </c>
      <c r="H85" s="74" t="s">
        <v>194</v>
      </c>
      <c r="I85" s="74" t="s">
        <v>194</v>
      </c>
      <c r="J85" s="74" t="s">
        <v>194</v>
      </c>
      <c r="K85" s="74" t="s">
        <v>194</v>
      </c>
      <c r="L85" s="80">
        <v>8</v>
      </c>
      <c r="M85" s="81">
        <v>7</v>
      </c>
      <c r="N85" s="95">
        <v>4</v>
      </c>
      <c r="P85" s="33"/>
    </row>
    <row r="86" spans="1:29" ht="15.75" customHeight="1" x14ac:dyDescent="0.25">
      <c r="A86" s="11" t="s">
        <v>101</v>
      </c>
      <c r="B86" s="47">
        <v>331719</v>
      </c>
      <c r="C86" s="63" t="s">
        <v>194</v>
      </c>
      <c r="D86" s="63" t="s">
        <v>194</v>
      </c>
      <c r="E86" s="62" t="s">
        <v>194</v>
      </c>
      <c r="F86" s="62" t="s">
        <v>194</v>
      </c>
      <c r="G86" s="74">
        <v>1</v>
      </c>
      <c r="H86" s="74" t="s">
        <v>194</v>
      </c>
      <c r="I86" s="74" t="s">
        <v>194</v>
      </c>
      <c r="J86" s="74" t="s">
        <v>194</v>
      </c>
      <c r="K86" s="74" t="s">
        <v>194</v>
      </c>
      <c r="L86" s="80">
        <v>8</v>
      </c>
      <c r="M86" s="81">
        <v>7</v>
      </c>
      <c r="N86" s="95">
        <v>15</v>
      </c>
      <c r="P86" s="33"/>
    </row>
    <row r="87" spans="1:29" ht="15.75" customHeight="1" x14ac:dyDescent="0.25">
      <c r="B87" s="8" t="s">
        <v>102</v>
      </c>
      <c r="C87" s="18">
        <f>AVERAGE(C12:C86)</f>
        <v>4.6721311475409832</v>
      </c>
      <c r="D87" s="18">
        <f>AVERAGE(D12:D86)</f>
        <v>3.7115384615384617</v>
      </c>
      <c r="E87" s="18">
        <f t="shared" ref="E87:J87" si="0">AVERAGE(E12:E78)</f>
        <v>3.2619047619047619</v>
      </c>
      <c r="F87" s="18">
        <f t="shared" si="0"/>
        <v>3.1176470588235294</v>
      </c>
      <c r="G87" s="18">
        <f t="shared" si="0"/>
        <v>5.0196078431372548</v>
      </c>
      <c r="H87" s="18">
        <f t="shared" si="0"/>
        <v>4.558139534883721</v>
      </c>
      <c r="I87" s="18">
        <f t="shared" si="0"/>
        <v>3.2</v>
      </c>
      <c r="J87" s="18">
        <f t="shared" si="0"/>
        <v>4.3076923076923075</v>
      </c>
      <c r="K87" s="18">
        <v>0</v>
      </c>
      <c r="L87" s="18">
        <f>AVERAGE(L12:L78)</f>
        <v>8</v>
      </c>
      <c r="M87" s="18">
        <f>AVERAGE(M12:M78)</f>
        <v>7</v>
      </c>
      <c r="N87" s="18">
        <f>AVERAGE(N12:N78)</f>
        <v>25.104477611940297</v>
      </c>
    </row>
    <row r="88" spans="1:29" ht="30" customHeight="1" x14ac:dyDescent="0.25">
      <c r="B88" s="3" t="s">
        <v>103</v>
      </c>
      <c r="C88" s="1">
        <f t="shared" ref="C88:N88" si="1">VALUE(ROUNDUP(C9*0.45,1))</f>
        <v>4.5</v>
      </c>
      <c r="D88" s="1">
        <f t="shared" si="1"/>
        <v>4.5</v>
      </c>
      <c r="E88" s="1">
        <f t="shared" si="1"/>
        <v>4.5</v>
      </c>
      <c r="F88" s="1">
        <f t="shared" si="1"/>
        <v>4.5</v>
      </c>
      <c r="G88" s="1">
        <f t="shared" si="1"/>
        <v>6.3</v>
      </c>
      <c r="H88" s="1">
        <f t="shared" si="1"/>
        <v>6.3</v>
      </c>
      <c r="I88" s="1">
        <f t="shared" si="1"/>
        <v>6.3</v>
      </c>
      <c r="J88" s="1">
        <f t="shared" si="1"/>
        <v>6.3</v>
      </c>
      <c r="K88" s="1">
        <f t="shared" si="1"/>
        <v>6.3</v>
      </c>
      <c r="L88" s="1">
        <f t="shared" si="1"/>
        <v>3.6</v>
      </c>
      <c r="M88" s="1">
        <f t="shared" si="1"/>
        <v>3.2</v>
      </c>
      <c r="N88" s="1">
        <f t="shared" si="1"/>
        <v>31.5</v>
      </c>
    </row>
    <row r="89" spans="1:29" ht="15.75" customHeight="1" x14ac:dyDescent="0.25">
      <c r="B89" s="33"/>
    </row>
    <row r="90" spans="1:29" ht="15.75" customHeight="1" x14ac:dyDescent="0.25">
      <c r="B90" s="3" t="s">
        <v>104</v>
      </c>
      <c r="C90" s="4">
        <f>COUNT(C12:C86)</f>
        <v>61</v>
      </c>
      <c r="D90" s="4">
        <f>COUNT(D12:D86)</f>
        <v>52</v>
      </c>
      <c r="E90" s="4">
        <f t="shared" ref="E90:N90" si="2">COUNT(E12:E78)</f>
        <v>42</v>
      </c>
      <c r="F90" s="4">
        <f t="shared" si="2"/>
        <v>34</v>
      </c>
      <c r="G90" s="4">
        <f t="shared" si="2"/>
        <v>51</v>
      </c>
      <c r="H90" s="4">
        <f t="shared" si="2"/>
        <v>43</v>
      </c>
      <c r="I90" s="4">
        <f t="shared" si="2"/>
        <v>10</v>
      </c>
      <c r="J90" s="4">
        <f t="shared" si="2"/>
        <v>26</v>
      </c>
      <c r="K90" s="4">
        <f t="shared" si="2"/>
        <v>8</v>
      </c>
      <c r="L90" s="4">
        <f t="shared" si="2"/>
        <v>67</v>
      </c>
      <c r="M90" s="4">
        <f t="shared" si="2"/>
        <v>67</v>
      </c>
      <c r="N90" s="4">
        <f t="shared" si="2"/>
        <v>67</v>
      </c>
    </row>
    <row r="91" spans="1:29" ht="15.75" customHeight="1" x14ac:dyDescent="0.25">
      <c r="B91" s="3" t="s">
        <v>105</v>
      </c>
      <c r="C91" s="4">
        <f>COUNTIF(C12:C86,"&gt;="&amp;C88)</f>
        <v>31</v>
      </c>
      <c r="D91" s="4">
        <f>COUNTIF(D12:D86,"&gt;="&amp;D88)</f>
        <v>19</v>
      </c>
      <c r="E91" s="4">
        <f t="shared" ref="E91:N91" si="3">COUNTIF(E12:E78,"&gt;="&amp;E88)</f>
        <v>10</v>
      </c>
      <c r="F91" s="4">
        <f t="shared" si="3"/>
        <v>8</v>
      </c>
      <c r="G91" s="4">
        <f t="shared" si="3"/>
        <v>13</v>
      </c>
      <c r="H91" s="4">
        <f t="shared" si="3"/>
        <v>11</v>
      </c>
      <c r="I91" s="4">
        <f t="shared" si="3"/>
        <v>2</v>
      </c>
      <c r="J91" s="4">
        <f t="shared" si="3"/>
        <v>7</v>
      </c>
      <c r="K91" s="4">
        <f t="shared" si="3"/>
        <v>2</v>
      </c>
      <c r="L91" s="4">
        <f t="shared" si="3"/>
        <v>67</v>
      </c>
      <c r="M91" s="4">
        <f t="shared" si="3"/>
        <v>67</v>
      </c>
      <c r="N91" s="4">
        <f t="shared" si="3"/>
        <v>12</v>
      </c>
    </row>
    <row r="92" spans="1:29" ht="15.75" customHeight="1" x14ac:dyDescent="0.25">
      <c r="B92" s="3" t="s">
        <v>106</v>
      </c>
      <c r="C92" s="5">
        <f t="shared" ref="C92:J92" si="4">ROUNDUP((C91*100)/C90,2)</f>
        <v>50.82</v>
      </c>
      <c r="D92" s="5">
        <f t="shared" si="4"/>
        <v>36.54</v>
      </c>
      <c r="E92" s="5">
        <f t="shared" si="4"/>
        <v>23.810000000000002</v>
      </c>
      <c r="F92" s="5">
        <f t="shared" si="4"/>
        <v>23.53</v>
      </c>
      <c r="G92" s="5">
        <f t="shared" si="4"/>
        <v>25.5</v>
      </c>
      <c r="H92" s="5">
        <f t="shared" si="4"/>
        <v>25.59</v>
      </c>
      <c r="I92" s="5">
        <f t="shared" si="4"/>
        <v>20</v>
      </c>
      <c r="J92" s="5">
        <f t="shared" si="4"/>
        <v>26.930000000000003</v>
      </c>
      <c r="K92" s="5" t="s">
        <v>107</v>
      </c>
      <c r="L92" s="5">
        <f t="shared" ref="L92:N92" si="5">ROUNDUP((L91*100)/L90,2)</f>
        <v>100</v>
      </c>
      <c r="M92" s="5">
        <f t="shared" si="5"/>
        <v>100</v>
      </c>
      <c r="N92" s="5">
        <f t="shared" si="5"/>
        <v>17.920000000000002</v>
      </c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</row>
    <row r="93" spans="1:29" ht="15.75" customHeight="1" x14ac:dyDescent="0.25">
      <c r="B93" s="20" t="s">
        <v>108</v>
      </c>
      <c r="C93" s="5">
        <f t="shared" ref="C93:J93" si="6">IF(C92&gt;=$C97,3,IF(C92&gt;=$C96,(2+(C92-55)/10),IF(C92&gt;=$C95,(1+(C92-45)/10),1)))</f>
        <v>1.5820000000000001</v>
      </c>
      <c r="D93" s="5">
        <f t="shared" si="6"/>
        <v>1</v>
      </c>
      <c r="E93" s="5">
        <f t="shared" si="6"/>
        <v>1</v>
      </c>
      <c r="F93" s="5">
        <f t="shared" si="6"/>
        <v>1</v>
      </c>
      <c r="G93" s="5">
        <f t="shared" si="6"/>
        <v>1</v>
      </c>
      <c r="H93" s="5">
        <f t="shared" si="6"/>
        <v>1</v>
      </c>
      <c r="I93" s="5">
        <f t="shared" si="6"/>
        <v>1</v>
      </c>
      <c r="J93" s="5">
        <f t="shared" si="6"/>
        <v>1</v>
      </c>
      <c r="K93" s="5">
        <v>0</v>
      </c>
      <c r="L93" s="5">
        <f t="shared" ref="L93:N93" si="7">IF(L92&gt;=$C97,3,IF(L92&gt;=$C96,(2+(L92-55)/10),IF(L92&gt;=$C95,(1+(L92-45)/10),1)))</f>
        <v>3</v>
      </c>
      <c r="M93" s="5">
        <f t="shared" si="7"/>
        <v>3</v>
      </c>
      <c r="N93" s="5">
        <f t="shared" si="7"/>
        <v>1</v>
      </c>
    </row>
    <row r="94" spans="1:29" ht="15.75" customHeight="1" x14ac:dyDescent="0.25"/>
    <row r="95" spans="1:29" ht="15.75" customHeight="1" x14ac:dyDescent="0.25">
      <c r="B95" s="4" t="s">
        <v>109</v>
      </c>
      <c r="C95" s="21">
        <v>45</v>
      </c>
      <c r="D95" s="22"/>
      <c r="E95" s="22"/>
      <c r="F95" s="22"/>
      <c r="G95" s="22"/>
      <c r="H95" s="127" t="s">
        <v>110</v>
      </c>
      <c r="I95" s="97"/>
      <c r="J95" s="97"/>
      <c r="K95" s="97"/>
      <c r="L95" s="97"/>
      <c r="M95" s="98"/>
      <c r="N95" s="22">
        <v>1</v>
      </c>
    </row>
    <row r="96" spans="1:29" ht="15.75" customHeight="1" x14ac:dyDescent="0.25">
      <c r="B96" s="1" t="s">
        <v>111</v>
      </c>
      <c r="C96" s="23">
        <v>55</v>
      </c>
      <c r="D96" s="2"/>
      <c r="E96" s="2"/>
      <c r="F96" s="2"/>
      <c r="G96" s="2"/>
      <c r="H96" s="127" t="s">
        <v>112</v>
      </c>
      <c r="I96" s="97"/>
      <c r="J96" s="97"/>
      <c r="K96" s="97"/>
      <c r="L96" s="97"/>
      <c r="M96" s="98"/>
      <c r="N96" s="2">
        <v>2</v>
      </c>
    </row>
    <row r="97" spans="1:23" ht="15.75" customHeight="1" x14ac:dyDescent="0.25">
      <c r="B97" s="1" t="s">
        <v>113</v>
      </c>
      <c r="C97" s="23">
        <v>65</v>
      </c>
      <c r="D97" s="2"/>
      <c r="E97" s="2"/>
      <c r="F97" s="2"/>
      <c r="G97" s="2"/>
      <c r="H97" s="127" t="s">
        <v>114</v>
      </c>
      <c r="I97" s="97"/>
      <c r="J97" s="97"/>
      <c r="K97" s="97"/>
      <c r="L97" s="97"/>
      <c r="M97" s="98"/>
      <c r="N97" s="2">
        <v>3</v>
      </c>
    </row>
    <row r="98" spans="1:23" ht="15.75" customHeight="1" x14ac:dyDescent="0.25"/>
    <row r="99" spans="1:23" ht="15.75" customHeight="1" x14ac:dyDescent="0.25">
      <c r="B99" s="121" t="s">
        <v>115</v>
      </c>
      <c r="C99" s="116" t="s">
        <v>116</v>
      </c>
      <c r="D99" s="98"/>
      <c r="E99" s="116" t="s">
        <v>117</v>
      </c>
      <c r="F99" s="98"/>
      <c r="G99" s="116" t="s">
        <v>11</v>
      </c>
      <c r="H99" s="97"/>
      <c r="I99" s="97"/>
      <c r="J99" s="97"/>
      <c r="K99" s="98"/>
      <c r="L99" s="116" t="s">
        <v>118</v>
      </c>
      <c r="M99" s="97"/>
      <c r="N99" s="97"/>
      <c r="O99" s="97"/>
      <c r="P99" s="97"/>
      <c r="Q99" s="98"/>
      <c r="R99" s="116" t="s">
        <v>119</v>
      </c>
      <c r="S99" s="97"/>
      <c r="T99" s="97"/>
      <c r="U99" s="97"/>
      <c r="V99" s="97"/>
      <c r="W99" s="98"/>
    </row>
    <row r="100" spans="1:23" ht="15.75" customHeight="1" x14ac:dyDescent="0.25">
      <c r="B100" s="122"/>
      <c r="C100" s="9" t="s">
        <v>19</v>
      </c>
      <c r="D100" s="9" t="s">
        <v>20</v>
      </c>
      <c r="E100" s="9" t="s">
        <v>21</v>
      </c>
      <c r="F100" s="9" t="s">
        <v>22</v>
      </c>
      <c r="G100" s="9" t="s">
        <v>19</v>
      </c>
      <c r="H100" s="9" t="s">
        <v>20</v>
      </c>
      <c r="I100" s="9" t="s">
        <v>21</v>
      </c>
      <c r="J100" s="9" t="s">
        <v>22</v>
      </c>
      <c r="K100" s="9" t="s">
        <v>23</v>
      </c>
      <c r="L100" s="9" t="s">
        <v>19</v>
      </c>
      <c r="M100" s="9" t="s">
        <v>20</v>
      </c>
      <c r="N100" s="9" t="s">
        <v>21</v>
      </c>
      <c r="O100" s="9" t="s">
        <v>22</v>
      </c>
      <c r="P100" s="9" t="s">
        <v>23</v>
      </c>
      <c r="Q100" s="9" t="s">
        <v>120</v>
      </c>
      <c r="R100" s="9" t="s">
        <v>19</v>
      </c>
      <c r="S100" s="9" t="s">
        <v>20</v>
      </c>
      <c r="T100" s="9" t="s">
        <v>21</v>
      </c>
      <c r="U100" s="9" t="s">
        <v>22</v>
      </c>
      <c r="V100" s="9" t="s">
        <v>23</v>
      </c>
      <c r="W100" s="9" t="s">
        <v>120</v>
      </c>
    </row>
    <row r="101" spans="1:23" ht="15.75" customHeight="1" x14ac:dyDescent="0.25">
      <c r="B101" s="123"/>
      <c r="C101" s="18">
        <f t="shared" ref="C101:K101" si="8">C93</f>
        <v>1.5820000000000001</v>
      </c>
      <c r="D101" s="18">
        <f t="shared" si="8"/>
        <v>1</v>
      </c>
      <c r="E101" s="18">
        <f t="shared" si="8"/>
        <v>1</v>
      </c>
      <c r="F101" s="18">
        <f t="shared" si="8"/>
        <v>1</v>
      </c>
      <c r="G101" s="18">
        <f t="shared" si="8"/>
        <v>1</v>
      </c>
      <c r="H101" s="18">
        <f t="shared" si="8"/>
        <v>1</v>
      </c>
      <c r="I101" s="18">
        <f t="shared" si="8"/>
        <v>1</v>
      </c>
      <c r="J101" s="18">
        <f t="shared" si="8"/>
        <v>1</v>
      </c>
      <c r="K101" s="18">
        <f t="shared" si="8"/>
        <v>0</v>
      </c>
      <c r="L101" s="18">
        <f t="shared" ref="L101:P101" si="9">$M93</f>
        <v>3</v>
      </c>
      <c r="M101" s="18">
        <f t="shared" si="9"/>
        <v>3</v>
      </c>
      <c r="N101" s="18">
        <f t="shared" si="9"/>
        <v>3</v>
      </c>
      <c r="O101" s="18">
        <f t="shared" si="9"/>
        <v>3</v>
      </c>
      <c r="P101" s="18">
        <f t="shared" si="9"/>
        <v>3</v>
      </c>
      <c r="Q101" s="18" t="s">
        <v>195</v>
      </c>
      <c r="R101" s="18">
        <f t="shared" ref="R101:V101" si="10">$N93</f>
        <v>1</v>
      </c>
      <c r="S101" s="18">
        <f t="shared" si="10"/>
        <v>1</v>
      </c>
      <c r="T101" s="18">
        <f t="shared" si="10"/>
        <v>1</v>
      </c>
      <c r="U101" s="18">
        <f t="shared" si="10"/>
        <v>1</v>
      </c>
      <c r="V101" s="18">
        <f t="shared" si="10"/>
        <v>1</v>
      </c>
      <c r="W101" s="18" t="s">
        <v>195</v>
      </c>
    </row>
    <row r="102" spans="1:23" ht="15.75" customHeight="1" x14ac:dyDescent="0.25"/>
    <row r="103" spans="1:23" ht="15.75" customHeight="1" x14ac:dyDescent="0.25">
      <c r="C103" s="147" t="s">
        <v>108</v>
      </c>
      <c r="D103" s="97"/>
      <c r="E103" s="97"/>
      <c r="F103" s="97"/>
      <c r="G103" s="97"/>
      <c r="H103" s="98"/>
      <c r="I103" s="33"/>
      <c r="J103" s="33"/>
      <c r="K103" s="33"/>
      <c r="L103" s="33"/>
    </row>
    <row r="104" spans="1:23" ht="15.75" customHeight="1" x14ac:dyDescent="0.25">
      <c r="C104" s="8" t="s">
        <v>19</v>
      </c>
      <c r="D104" s="9" t="s">
        <v>20</v>
      </c>
      <c r="E104" s="9" t="s">
        <v>21</v>
      </c>
      <c r="F104" s="9" t="s">
        <v>22</v>
      </c>
      <c r="G104" s="120" t="s">
        <v>23</v>
      </c>
      <c r="H104" s="100"/>
    </row>
    <row r="105" spans="1:23" ht="15.75" customHeight="1" x14ac:dyDescent="0.25">
      <c r="A105" s="101" t="s">
        <v>121</v>
      </c>
      <c r="B105" s="98"/>
      <c r="C105" s="18">
        <f>SUMIF($C$100:$X$100,"CO1",$C$101:$X$101)/COUNTIF($C$100:$X$100,"CO1")</f>
        <v>1.6455</v>
      </c>
      <c r="D105" s="18">
        <f>SUMIF($C$100:$X$100,"CO2",$C$101:$X$101)/COUNTIF($C$100:$X$100,"CO2")</f>
        <v>1.5</v>
      </c>
      <c r="E105" s="18">
        <f>SUMIF($C$100:$X$100,"CO3",$C$101:$X$101)/COUNTIF($C$100:$X$100,"CO3")</f>
        <v>1.5</v>
      </c>
      <c r="F105" s="18">
        <f>SUMIF($C$100:$X$100,"CO4",$C$101:$X$101)/COUNTIF($C$100:$X$100,"CO4")</f>
        <v>1.5</v>
      </c>
      <c r="G105" s="99">
        <f>SUMIF($C$100:$X$100,"CO5",$C$101:$X$101)/COUNTIF($C$100:$X$100,"CO5")</f>
        <v>1.3333333333333333</v>
      </c>
      <c r="H105" s="100"/>
    </row>
    <row r="106" spans="1:23" ht="15.75" customHeight="1" x14ac:dyDescent="0.25">
      <c r="A106" s="101" t="s">
        <v>122</v>
      </c>
      <c r="B106" s="98"/>
      <c r="C106" s="18">
        <f t="shared" ref="C106:G106" si="11">$N93</f>
        <v>1</v>
      </c>
      <c r="D106" s="18">
        <f t="shared" si="11"/>
        <v>1</v>
      </c>
      <c r="E106" s="18">
        <f t="shared" si="11"/>
        <v>1</v>
      </c>
      <c r="F106" s="18">
        <f t="shared" si="11"/>
        <v>1</v>
      </c>
      <c r="G106" s="99">
        <f t="shared" si="11"/>
        <v>1</v>
      </c>
      <c r="H106" s="100"/>
    </row>
    <row r="107" spans="1:23" ht="45.75" customHeight="1" x14ac:dyDescent="0.25">
      <c r="A107" s="102" t="s">
        <v>123</v>
      </c>
      <c r="B107" s="98"/>
      <c r="C107" s="42">
        <f t="shared" ref="C107:G107" si="12">(0.8*C106+0.2*C105)</f>
        <v>1.1291</v>
      </c>
      <c r="D107" s="42">
        <f t="shared" si="12"/>
        <v>1.1000000000000001</v>
      </c>
      <c r="E107" s="42">
        <f t="shared" si="12"/>
        <v>1.1000000000000001</v>
      </c>
      <c r="F107" s="42">
        <f t="shared" si="12"/>
        <v>1.1000000000000001</v>
      </c>
      <c r="G107" s="148">
        <f t="shared" si="12"/>
        <v>1.0666666666666667</v>
      </c>
      <c r="H107" s="104"/>
      <c r="K107" s="43"/>
    </row>
    <row r="108" spans="1:23" ht="15.75" customHeight="1" x14ac:dyDescent="0.25"/>
    <row r="109" spans="1:23" ht="15.75" customHeight="1" x14ac:dyDescent="0.25">
      <c r="B109" s="149" t="s">
        <v>124</v>
      </c>
      <c r="C109" s="97"/>
      <c r="D109" s="97"/>
      <c r="E109" s="97"/>
      <c r="F109" s="97"/>
      <c r="G109" s="97"/>
      <c r="H109" s="97"/>
      <c r="I109" s="98"/>
      <c r="J109" s="44">
        <f>AVERAGE(C107:H107)</f>
        <v>1.0991533333333332</v>
      </c>
    </row>
    <row r="110" spans="1:23" ht="15.75" customHeight="1" x14ac:dyDescent="0.25"/>
    <row r="111" spans="1:23" ht="15.75" customHeight="1" x14ac:dyDescent="0.25"/>
    <row r="112" spans="1:23" ht="15.75" customHeight="1" x14ac:dyDescent="0.25"/>
    <row r="113" spans="2:17" ht="15.75" customHeight="1" x14ac:dyDescent="0.25">
      <c r="B113" s="147" t="s">
        <v>125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8"/>
      <c r="O113" s="33"/>
      <c r="P113" s="33"/>
      <c r="Q113" s="33"/>
    </row>
    <row r="114" spans="2:17" ht="15.75" customHeight="1" x14ac:dyDescent="0.25">
      <c r="B114" s="8" t="s">
        <v>126</v>
      </c>
      <c r="C114" s="9" t="s">
        <v>127</v>
      </c>
      <c r="D114" s="9" t="s">
        <v>128</v>
      </c>
      <c r="E114" s="9" t="s">
        <v>129</v>
      </c>
      <c r="F114" s="9" t="s">
        <v>130</v>
      </c>
      <c r="G114" s="9" t="s">
        <v>131</v>
      </c>
      <c r="H114" s="9" t="s">
        <v>132</v>
      </c>
      <c r="I114" s="9" t="s">
        <v>133</v>
      </c>
      <c r="J114" s="9" t="s">
        <v>134</v>
      </c>
      <c r="K114" s="9" t="s">
        <v>135</v>
      </c>
      <c r="L114" s="9" t="s">
        <v>136</v>
      </c>
      <c r="M114" s="9" t="s">
        <v>137</v>
      </c>
      <c r="N114" s="9" t="s">
        <v>138</v>
      </c>
    </row>
    <row r="115" spans="2:17" ht="15.75" customHeight="1" x14ac:dyDescent="0.25">
      <c r="B115" s="1" t="s">
        <v>189</v>
      </c>
      <c r="C115" s="47">
        <v>3</v>
      </c>
      <c r="D115" s="47">
        <v>2</v>
      </c>
      <c r="E115" s="47">
        <v>1</v>
      </c>
      <c r="F115" s="47">
        <v>1</v>
      </c>
      <c r="G115" s="47">
        <v>2</v>
      </c>
      <c r="H115" s="47"/>
      <c r="I115" s="47"/>
      <c r="J115" s="47"/>
      <c r="K115" s="47"/>
      <c r="L115" s="47"/>
      <c r="M115" s="47"/>
      <c r="N115" s="88">
        <v>1</v>
      </c>
    </row>
    <row r="116" spans="2:17" ht="15.75" customHeight="1" x14ac:dyDescent="0.25">
      <c r="B116" s="1" t="s">
        <v>190</v>
      </c>
      <c r="C116" s="47">
        <v>3</v>
      </c>
      <c r="D116" s="47">
        <v>2</v>
      </c>
      <c r="E116" s="47">
        <v>2</v>
      </c>
      <c r="F116" s="47">
        <v>2</v>
      </c>
      <c r="G116" s="47">
        <v>3</v>
      </c>
      <c r="H116" s="47"/>
      <c r="I116" s="47"/>
      <c r="J116" s="47"/>
      <c r="K116" s="47"/>
      <c r="L116" s="47"/>
      <c r="M116" s="47"/>
      <c r="N116" s="88">
        <v>2</v>
      </c>
    </row>
    <row r="117" spans="2:17" ht="15.75" customHeight="1" x14ac:dyDescent="0.25">
      <c r="B117" s="1" t="s">
        <v>191</v>
      </c>
      <c r="C117" s="47">
        <v>3</v>
      </c>
      <c r="D117" s="47">
        <v>3</v>
      </c>
      <c r="E117" s="47">
        <v>2</v>
      </c>
      <c r="F117" s="47">
        <v>2</v>
      </c>
      <c r="G117" s="47">
        <v>3</v>
      </c>
      <c r="H117" s="47"/>
      <c r="I117" s="47"/>
      <c r="J117" s="47"/>
      <c r="K117" s="47"/>
      <c r="L117" s="47"/>
      <c r="M117" s="47"/>
      <c r="N117" s="88"/>
    </row>
    <row r="118" spans="2:17" ht="15.75" customHeight="1" x14ac:dyDescent="0.25">
      <c r="B118" s="1" t="s">
        <v>192</v>
      </c>
      <c r="C118" s="47">
        <v>3</v>
      </c>
      <c r="D118" s="47">
        <v>2</v>
      </c>
      <c r="E118" s="47">
        <v>1</v>
      </c>
      <c r="F118" s="47">
        <v>1</v>
      </c>
      <c r="G118" s="47">
        <v>2</v>
      </c>
      <c r="H118" s="47"/>
      <c r="I118" s="47"/>
      <c r="J118" s="47"/>
      <c r="K118" s="47"/>
      <c r="L118" s="47"/>
      <c r="M118" s="47"/>
      <c r="N118" s="88"/>
    </row>
    <row r="119" spans="2:17" ht="15.75" customHeight="1" x14ac:dyDescent="0.25">
      <c r="B119" s="1" t="s">
        <v>193</v>
      </c>
      <c r="C119" s="89">
        <v>3</v>
      </c>
      <c r="D119" s="89">
        <v>2</v>
      </c>
      <c r="E119" s="89">
        <v>2</v>
      </c>
      <c r="F119" s="89">
        <v>1</v>
      </c>
      <c r="G119" s="89">
        <v>2</v>
      </c>
      <c r="H119" s="89"/>
      <c r="I119" s="89"/>
      <c r="J119" s="89"/>
      <c r="K119" s="89">
        <v>2</v>
      </c>
      <c r="L119" s="89">
        <v>2</v>
      </c>
      <c r="M119" s="89">
        <v>1</v>
      </c>
      <c r="N119" s="89">
        <v>3</v>
      </c>
    </row>
    <row r="120" spans="2:17" ht="15.75" customHeight="1" x14ac:dyDescent="0.25">
      <c r="B120" s="1" t="s">
        <v>188</v>
      </c>
      <c r="C120" s="30">
        <f t="shared" ref="C120:N120" si="13">SUM(C115:C119)/5</f>
        <v>3</v>
      </c>
      <c r="D120" s="30">
        <f t="shared" si="13"/>
        <v>2.2000000000000002</v>
      </c>
      <c r="E120" s="30">
        <f t="shared" si="13"/>
        <v>1.6</v>
      </c>
      <c r="F120" s="30">
        <f t="shared" si="13"/>
        <v>1.4</v>
      </c>
      <c r="G120" s="30">
        <f t="shared" si="13"/>
        <v>2.4</v>
      </c>
      <c r="H120" s="30">
        <f t="shared" si="13"/>
        <v>0</v>
      </c>
      <c r="I120" s="30">
        <f t="shared" si="13"/>
        <v>0</v>
      </c>
      <c r="J120" s="30">
        <f t="shared" si="13"/>
        <v>0</v>
      </c>
      <c r="K120" s="30">
        <f t="shared" si="13"/>
        <v>0.4</v>
      </c>
      <c r="L120" s="30">
        <f t="shared" si="13"/>
        <v>0.4</v>
      </c>
      <c r="M120" s="30">
        <f t="shared" si="13"/>
        <v>0.2</v>
      </c>
      <c r="N120" s="30">
        <f t="shared" si="13"/>
        <v>1.2</v>
      </c>
    </row>
    <row r="121" spans="2:17" ht="15.75" customHeight="1" x14ac:dyDescent="0.25"/>
    <row r="122" spans="2:17" ht="15.75" customHeight="1" x14ac:dyDescent="0.25">
      <c r="B122" s="147" t="s">
        <v>139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8"/>
      <c r="P122" s="33"/>
    </row>
    <row r="123" spans="2:17" ht="15.75" customHeight="1" x14ac:dyDescent="0.25">
      <c r="B123" s="8" t="s">
        <v>126</v>
      </c>
      <c r="C123" s="9" t="s">
        <v>140</v>
      </c>
      <c r="D123" s="9" t="s">
        <v>127</v>
      </c>
      <c r="E123" s="9" t="s">
        <v>128</v>
      </c>
      <c r="F123" s="9" t="s">
        <v>129</v>
      </c>
      <c r="G123" s="9" t="s">
        <v>130</v>
      </c>
      <c r="H123" s="9" t="s">
        <v>131</v>
      </c>
      <c r="I123" s="9" t="s">
        <v>132</v>
      </c>
      <c r="J123" s="9" t="s">
        <v>133</v>
      </c>
      <c r="K123" s="9" t="s">
        <v>134</v>
      </c>
      <c r="L123" s="9" t="s">
        <v>141</v>
      </c>
      <c r="M123" s="9" t="s">
        <v>136</v>
      </c>
      <c r="N123" s="9" t="s">
        <v>137</v>
      </c>
      <c r="O123" s="9" t="s">
        <v>138</v>
      </c>
    </row>
    <row r="124" spans="2:17" ht="15.75" customHeight="1" x14ac:dyDescent="0.25">
      <c r="B124" s="1" t="s">
        <v>189</v>
      </c>
      <c r="C124" s="42">
        <f>C107</f>
        <v>1.1291</v>
      </c>
      <c r="D124" s="18">
        <f t="shared" ref="D124:O124" si="14">(C115/3)*$C124</f>
        <v>1.1291</v>
      </c>
      <c r="E124" s="18">
        <f t="shared" si="14"/>
        <v>0.75273333333333325</v>
      </c>
      <c r="F124" s="18">
        <f t="shared" si="14"/>
        <v>0.37636666666666663</v>
      </c>
      <c r="G124" s="18">
        <f t="shared" si="14"/>
        <v>0.37636666666666663</v>
      </c>
      <c r="H124" s="18">
        <f t="shared" si="14"/>
        <v>0.75273333333333325</v>
      </c>
      <c r="I124" s="18">
        <f t="shared" si="14"/>
        <v>0</v>
      </c>
      <c r="J124" s="18">
        <f t="shared" si="14"/>
        <v>0</v>
      </c>
      <c r="K124" s="18">
        <f t="shared" si="14"/>
        <v>0</v>
      </c>
      <c r="L124" s="18">
        <f t="shared" si="14"/>
        <v>0</v>
      </c>
      <c r="M124" s="18">
        <f t="shared" si="14"/>
        <v>0</v>
      </c>
      <c r="N124" s="18">
        <f t="shared" si="14"/>
        <v>0</v>
      </c>
      <c r="O124" s="18">
        <f t="shared" si="14"/>
        <v>0.37636666666666663</v>
      </c>
    </row>
    <row r="125" spans="2:17" ht="15.75" customHeight="1" x14ac:dyDescent="0.25">
      <c r="B125" s="1" t="s">
        <v>190</v>
      </c>
      <c r="C125" s="42">
        <f>D107</f>
        <v>1.1000000000000001</v>
      </c>
      <c r="D125" s="18">
        <f t="shared" ref="D125:E125" si="15">(C116/3)*$C125</f>
        <v>1.1000000000000001</v>
      </c>
      <c r="E125" s="18">
        <f t="shared" si="15"/>
        <v>0.73333333333333339</v>
      </c>
      <c r="F125" s="2">
        <v>1.91</v>
      </c>
      <c r="G125" s="18">
        <f t="shared" ref="G125:O125" si="16">(F116/3)*$C125</f>
        <v>0.73333333333333339</v>
      </c>
      <c r="H125" s="18">
        <f t="shared" si="16"/>
        <v>1.1000000000000001</v>
      </c>
      <c r="I125" s="18">
        <f t="shared" si="16"/>
        <v>0</v>
      </c>
      <c r="J125" s="18">
        <f t="shared" si="16"/>
        <v>0</v>
      </c>
      <c r="K125" s="18">
        <f t="shared" si="16"/>
        <v>0</v>
      </c>
      <c r="L125" s="18">
        <f t="shared" si="16"/>
        <v>0</v>
      </c>
      <c r="M125" s="18">
        <f t="shared" si="16"/>
        <v>0</v>
      </c>
      <c r="N125" s="18">
        <f t="shared" si="16"/>
        <v>0</v>
      </c>
      <c r="O125" s="18">
        <f t="shared" si="16"/>
        <v>0.73333333333333339</v>
      </c>
    </row>
    <row r="126" spans="2:17" ht="15.75" customHeight="1" x14ac:dyDescent="0.25">
      <c r="B126" s="1" t="s">
        <v>191</v>
      </c>
      <c r="C126" s="42">
        <f>E107</f>
        <v>1.1000000000000001</v>
      </c>
      <c r="D126" s="18">
        <f t="shared" ref="D126:E126" si="17">(C117/3)*$C126</f>
        <v>1.1000000000000001</v>
      </c>
      <c r="E126" s="18">
        <f t="shared" si="17"/>
        <v>1.1000000000000001</v>
      </c>
      <c r="F126" s="2">
        <v>2.84</v>
      </c>
      <c r="G126" s="18">
        <f t="shared" ref="G126:O126" si="18">(F117/3)*$C126</f>
        <v>0.73333333333333339</v>
      </c>
      <c r="H126" s="18">
        <f t="shared" si="18"/>
        <v>1.1000000000000001</v>
      </c>
      <c r="I126" s="18">
        <f t="shared" si="18"/>
        <v>0</v>
      </c>
      <c r="J126" s="18">
        <f t="shared" si="18"/>
        <v>0</v>
      </c>
      <c r="K126" s="18">
        <f t="shared" si="18"/>
        <v>0</v>
      </c>
      <c r="L126" s="18">
        <f t="shared" si="18"/>
        <v>0</v>
      </c>
      <c r="M126" s="18">
        <f t="shared" si="18"/>
        <v>0</v>
      </c>
      <c r="N126" s="18">
        <f t="shared" si="18"/>
        <v>0</v>
      </c>
      <c r="O126" s="18">
        <f t="shared" si="18"/>
        <v>0</v>
      </c>
    </row>
    <row r="127" spans="2:17" ht="15.75" customHeight="1" x14ac:dyDescent="0.25">
      <c r="B127" s="1" t="s">
        <v>192</v>
      </c>
      <c r="C127" s="42">
        <f>F107</f>
        <v>1.1000000000000001</v>
      </c>
      <c r="D127" s="18">
        <f t="shared" ref="D127:E127" si="19">(C118/3)*$C127</f>
        <v>1.1000000000000001</v>
      </c>
      <c r="E127" s="18">
        <f t="shared" si="19"/>
        <v>0.73333333333333339</v>
      </c>
      <c r="F127" s="2">
        <v>1.94</v>
      </c>
      <c r="G127" s="18">
        <f t="shared" ref="G127:O127" si="20">(F118/3)*$C127</f>
        <v>0.3666666666666667</v>
      </c>
      <c r="H127" s="18">
        <f t="shared" si="20"/>
        <v>0.73333333333333339</v>
      </c>
      <c r="I127" s="18">
        <f t="shared" si="20"/>
        <v>0</v>
      </c>
      <c r="J127" s="18">
        <f t="shared" si="20"/>
        <v>0</v>
      </c>
      <c r="K127" s="18">
        <f t="shared" si="20"/>
        <v>0</v>
      </c>
      <c r="L127" s="18">
        <f t="shared" si="20"/>
        <v>0</v>
      </c>
      <c r="M127" s="18">
        <f t="shared" si="20"/>
        <v>0</v>
      </c>
      <c r="N127" s="18">
        <f t="shared" si="20"/>
        <v>0</v>
      </c>
      <c r="O127" s="18">
        <f t="shared" si="20"/>
        <v>0</v>
      </c>
    </row>
    <row r="128" spans="2:17" ht="15.75" customHeight="1" x14ac:dyDescent="0.25">
      <c r="B128" s="1" t="s">
        <v>193</v>
      </c>
      <c r="C128" s="42">
        <f>G107</f>
        <v>1.0666666666666667</v>
      </c>
      <c r="D128" s="18">
        <f t="shared" ref="D128:E128" si="21">(C119/3)*$C128</f>
        <v>1.0666666666666667</v>
      </c>
      <c r="E128" s="18">
        <f t="shared" si="21"/>
        <v>0.71111111111111103</v>
      </c>
      <c r="F128" s="2">
        <v>2.87</v>
      </c>
      <c r="G128" s="18">
        <f t="shared" ref="G128:O128" si="22">(F119/3)*$C128</f>
        <v>0.35555555555555551</v>
      </c>
      <c r="H128" s="18">
        <f t="shared" si="22"/>
        <v>0.71111111111111103</v>
      </c>
      <c r="I128" s="18">
        <f t="shared" si="22"/>
        <v>0</v>
      </c>
      <c r="J128" s="18">
        <f t="shared" si="22"/>
        <v>0</v>
      </c>
      <c r="K128" s="18">
        <f t="shared" si="22"/>
        <v>0</v>
      </c>
      <c r="L128" s="18">
        <f t="shared" si="22"/>
        <v>0.71111111111111103</v>
      </c>
      <c r="M128" s="18">
        <f t="shared" si="22"/>
        <v>0.71111111111111103</v>
      </c>
      <c r="N128" s="18">
        <f t="shared" si="22"/>
        <v>0.35555555555555551</v>
      </c>
      <c r="O128" s="18">
        <f t="shared" si="22"/>
        <v>1.0666666666666667</v>
      </c>
    </row>
    <row r="129" spans="2:15" ht="15.75" customHeight="1" x14ac:dyDescent="0.25">
      <c r="B129" s="1" t="s">
        <v>188</v>
      </c>
      <c r="C129" s="45" t="s">
        <v>142</v>
      </c>
      <c r="D129" s="32">
        <f t="shared" ref="D129:O129" si="23">AVERAGE(D124:D128)</f>
        <v>1.0991533333333332</v>
      </c>
      <c r="E129" s="32">
        <f t="shared" si="23"/>
        <v>0.80610222222222228</v>
      </c>
      <c r="F129" s="32">
        <f t="shared" si="23"/>
        <v>1.987273333333333</v>
      </c>
      <c r="G129" s="32">
        <f t="shared" si="23"/>
        <v>0.51305111111111112</v>
      </c>
      <c r="H129" s="32">
        <f t="shared" si="23"/>
        <v>0.87943555555555564</v>
      </c>
      <c r="I129" s="32">
        <f t="shared" si="23"/>
        <v>0</v>
      </c>
      <c r="J129" s="32">
        <f t="shared" si="23"/>
        <v>0</v>
      </c>
      <c r="K129" s="32">
        <f t="shared" si="23"/>
        <v>0</v>
      </c>
      <c r="L129" s="32">
        <f t="shared" si="23"/>
        <v>0.14222222222222219</v>
      </c>
      <c r="M129" s="32">
        <f t="shared" si="23"/>
        <v>0.14222222222222219</v>
      </c>
      <c r="N129" s="32">
        <f t="shared" si="23"/>
        <v>7.1111111111111097E-2</v>
      </c>
      <c r="O129" s="32">
        <f t="shared" si="23"/>
        <v>0.43527333333333329</v>
      </c>
    </row>
    <row r="130" spans="2:15" ht="15.75" customHeight="1" x14ac:dyDescent="0.25"/>
    <row r="131" spans="2:15" ht="15.75" customHeight="1" x14ac:dyDescent="0.25">
      <c r="B131" s="147" t="s">
        <v>143</v>
      </c>
      <c r="C131" s="97"/>
      <c r="D131" s="98"/>
      <c r="E131" s="33"/>
      <c r="F131" s="33"/>
      <c r="G131" s="33"/>
      <c r="H131" s="150" t="s">
        <v>144</v>
      </c>
      <c r="I131" s="150"/>
      <c r="J131" s="150"/>
      <c r="K131" s="150"/>
      <c r="L131" s="150"/>
      <c r="M131" s="150"/>
      <c r="N131" s="33"/>
      <c r="O131" s="33"/>
    </row>
    <row r="132" spans="2:15" ht="15.75" customHeight="1" x14ac:dyDescent="0.25">
      <c r="B132" s="1" t="s">
        <v>126</v>
      </c>
      <c r="C132" s="2" t="s">
        <v>145</v>
      </c>
      <c r="D132" s="2" t="s">
        <v>146</v>
      </c>
      <c r="H132" s="110" t="s">
        <v>126</v>
      </c>
      <c r="I132" s="110"/>
      <c r="J132" s="110"/>
      <c r="K132" s="110"/>
      <c r="L132" s="34" t="s">
        <v>145</v>
      </c>
      <c r="M132" s="34" t="s">
        <v>146</v>
      </c>
    </row>
    <row r="133" spans="2:15" ht="15.75" customHeight="1" x14ac:dyDescent="0.25">
      <c r="B133" s="1" t="s">
        <v>189</v>
      </c>
      <c r="C133" s="89">
        <v>3</v>
      </c>
      <c r="D133" s="89">
        <v>2</v>
      </c>
      <c r="H133" s="110" t="s">
        <v>189</v>
      </c>
      <c r="I133" s="110"/>
      <c r="J133" s="110"/>
      <c r="K133" s="110"/>
      <c r="L133" s="35">
        <f t="shared" ref="L133:M133" si="24">C133/3*$C124</f>
        <v>1.1291</v>
      </c>
      <c r="M133" s="35">
        <f t="shared" si="24"/>
        <v>0.75273333333333325</v>
      </c>
    </row>
    <row r="134" spans="2:15" ht="15.75" customHeight="1" x14ac:dyDescent="0.25">
      <c r="B134" s="1" t="s">
        <v>190</v>
      </c>
      <c r="C134" s="89">
        <v>3</v>
      </c>
      <c r="D134" s="89">
        <v>2</v>
      </c>
      <c r="H134" s="110" t="s">
        <v>190</v>
      </c>
      <c r="I134" s="110"/>
      <c r="J134" s="110"/>
      <c r="K134" s="110"/>
      <c r="L134" s="35">
        <f t="shared" ref="L134:M134" si="25">C134/3*$C125</f>
        <v>1.1000000000000001</v>
      </c>
      <c r="M134" s="35">
        <f t="shared" si="25"/>
        <v>0.73333333333333339</v>
      </c>
    </row>
    <row r="135" spans="2:15" ht="15.75" customHeight="1" x14ac:dyDescent="0.25">
      <c r="B135" s="1" t="s">
        <v>191</v>
      </c>
      <c r="C135" s="89">
        <v>3</v>
      </c>
      <c r="D135" s="89">
        <v>3</v>
      </c>
      <c r="H135" s="110" t="s">
        <v>191</v>
      </c>
      <c r="I135" s="110"/>
      <c r="J135" s="110"/>
      <c r="K135" s="110"/>
      <c r="L135" s="35">
        <f t="shared" ref="L135:M135" si="26">C135/3*$C126</f>
        <v>1.1000000000000001</v>
      </c>
      <c r="M135" s="35">
        <f t="shared" si="26"/>
        <v>1.1000000000000001</v>
      </c>
    </row>
    <row r="136" spans="2:15" ht="15.75" customHeight="1" x14ac:dyDescent="0.25">
      <c r="B136" s="1" t="s">
        <v>192</v>
      </c>
      <c r="C136" s="89">
        <v>3</v>
      </c>
      <c r="D136" s="89">
        <v>2</v>
      </c>
      <c r="H136" s="110" t="s">
        <v>192</v>
      </c>
      <c r="I136" s="110"/>
      <c r="J136" s="110"/>
      <c r="K136" s="110"/>
      <c r="L136" s="35">
        <f t="shared" ref="L136:M136" si="27">C136/3*$C127</f>
        <v>1.1000000000000001</v>
      </c>
      <c r="M136" s="35">
        <f t="shared" si="27"/>
        <v>0.73333333333333339</v>
      </c>
    </row>
    <row r="137" spans="2:15" ht="15.75" customHeight="1" x14ac:dyDescent="0.25">
      <c r="B137" s="1" t="s">
        <v>193</v>
      </c>
      <c r="C137" s="89">
        <v>3</v>
      </c>
      <c r="D137" s="89">
        <v>2</v>
      </c>
      <c r="H137" s="110" t="s">
        <v>193</v>
      </c>
      <c r="I137" s="110"/>
      <c r="J137" s="110"/>
      <c r="K137" s="110"/>
      <c r="L137" s="35">
        <f t="shared" ref="L137:M137" si="28">C137/3*$C128</f>
        <v>1.0666666666666667</v>
      </c>
      <c r="M137" s="35">
        <f t="shared" si="28"/>
        <v>0.71111111111111103</v>
      </c>
    </row>
    <row r="138" spans="2:15" ht="15.75" customHeight="1" x14ac:dyDescent="0.25">
      <c r="B138" s="1" t="s">
        <v>188</v>
      </c>
      <c r="C138" s="30">
        <f t="shared" ref="C138:D138" si="29">SUM(C133:C137)/5</f>
        <v>3</v>
      </c>
      <c r="D138" s="30">
        <f t="shared" si="29"/>
        <v>2.2000000000000002</v>
      </c>
      <c r="F138" s="33"/>
      <c r="H138" s="110" t="s">
        <v>188</v>
      </c>
      <c r="I138" s="110"/>
      <c r="J138" s="110"/>
      <c r="K138" s="110"/>
      <c r="L138" s="36">
        <f t="shared" ref="L138:M138" si="30">SUM(L133:L137)/5</f>
        <v>1.0991533333333332</v>
      </c>
      <c r="M138" s="36">
        <f t="shared" si="30"/>
        <v>0.80610222222222228</v>
      </c>
    </row>
    <row r="139" spans="2:15" ht="15.75" customHeight="1" x14ac:dyDescent="0.25">
      <c r="C139" s="37"/>
      <c r="D139" s="37"/>
      <c r="F139" s="33"/>
      <c r="J139" s="46"/>
      <c r="K139" s="39"/>
      <c r="L139" s="40"/>
      <c r="M139" s="40"/>
    </row>
    <row r="140" spans="2:15" ht="15.75" customHeight="1" x14ac:dyDescent="0.25">
      <c r="C140" s="37"/>
      <c r="D140" s="37"/>
      <c r="F140" s="33"/>
      <c r="J140" s="46"/>
      <c r="K140" s="39"/>
      <c r="L140" s="40"/>
      <c r="M140" s="40"/>
    </row>
    <row r="141" spans="2:15" ht="15.75" customHeight="1" x14ac:dyDescent="0.25">
      <c r="D141" s="33"/>
      <c r="E141" s="33"/>
      <c r="F141" s="33"/>
      <c r="G141" s="33"/>
      <c r="L141" s="33"/>
    </row>
    <row r="142" spans="2:15" ht="15.75" customHeight="1" x14ac:dyDescent="0.25">
      <c r="K142" s="108" t="s">
        <v>156</v>
      </c>
      <c r="L142" s="109"/>
      <c r="M142" s="109"/>
      <c r="N142" s="109"/>
    </row>
    <row r="143" spans="2:15" ht="15.75" customHeight="1" x14ac:dyDescent="0.25">
      <c r="K143" s="108" t="s">
        <v>148</v>
      </c>
      <c r="L143" s="109"/>
      <c r="M143" s="109"/>
      <c r="N143" s="109"/>
    </row>
    <row r="144" spans="2:15" ht="15.75" customHeight="1" x14ac:dyDescent="0.25"/>
    <row r="145" spans="2:12" ht="15.75" customHeight="1" x14ac:dyDescent="0.25"/>
    <row r="146" spans="2:12" ht="15.75" customHeight="1" x14ac:dyDescent="0.25"/>
    <row r="147" spans="2:12" ht="15.75" customHeight="1" x14ac:dyDescent="0.25"/>
    <row r="148" spans="2:12" ht="15.75" customHeight="1" x14ac:dyDescent="0.25"/>
    <row r="149" spans="2:12" ht="15.75" customHeight="1" x14ac:dyDescent="0.25"/>
    <row r="150" spans="2:12" ht="15.75" customHeight="1" x14ac:dyDescent="0.25"/>
    <row r="151" spans="2:12" ht="15.75" customHeight="1" x14ac:dyDescent="0.25"/>
    <row r="152" spans="2:12" ht="15.75" customHeight="1" x14ac:dyDescent="0.25"/>
    <row r="153" spans="2:12" ht="15.75" customHeight="1" x14ac:dyDescent="0.25"/>
    <row r="154" spans="2:12" ht="15.75" customHeight="1" x14ac:dyDescent="0.25"/>
    <row r="155" spans="2:12" ht="15.75" customHeight="1" x14ac:dyDescent="0.25"/>
    <row r="156" spans="2:12" ht="15.75" customHeight="1" x14ac:dyDescent="0.25"/>
    <row r="157" spans="2:12" ht="15.75" customHeight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2:12" ht="15.75" customHeight="1" x14ac:dyDescent="0.25"/>
    <row r="159" spans="2:12" ht="15.75" customHeight="1" x14ac:dyDescent="0.25"/>
    <row r="160" spans="2:1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48">
    <mergeCell ref="C11:N11"/>
    <mergeCell ref="L6:L8"/>
    <mergeCell ref="M6:M8"/>
    <mergeCell ref="P92:AC92"/>
    <mergeCell ref="E6:F6"/>
    <mergeCell ref="G6:K6"/>
    <mergeCell ref="C6:D6"/>
    <mergeCell ref="C7:D7"/>
    <mergeCell ref="E7:F7"/>
    <mergeCell ref="R99:W99"/>
    <mergeCell ref="C103:H103"/>
    <mergeCell ref="G7:K7"/>
    <mergeCell ref="G104:H104"/>
    <mergeCell ref="A105:B105"/>
    <mergeCell ref="G105:H105"/>
    <mergeCell ref="B99:B101"/>
    <mergeCell ref="C99:D99"/>
    <mergeCell ref="E99:F99"/>
    <mergeCell ref="B6:B8"/>
    <mergeCell ref="H95:M95"/>
    <mergeCell ref="H96:M96"/>
    <mergeCell ref="H97:M97"/>
    <mergeCell ref="G99:K99"/>
    <mergeCell ref="L99:Q99"/>
    <mergeCell ref="N6:N8"/>
    <mergeCell ref="B1:N1"/>
    <mergeCell ref="B2:N2"/>
    <mergeCell ref="B3:N3"/>
    <mergeCell ref="B4:N4"/>
    <mergeCell ref="B5:N5"/>
    <mergeCell ref="H138:K138"/>
    <mergeCell ref="H131:M131"/>
    <mergeCell ref="K142:N142"/>
    <mergeCell ref="K143:N143"/>
    <mergeCell ref="H132:K132"/>
    <mergeCell ref="H133:K133"/>
    <mergeCell ref="H134:K134"/>
    <mergeCell ref="H135:K135"/>
    <mergeCell ref="H136:K136"/>
    <mergeCell ref="H137:K137"/>
    <mergeCell ref="B113:N113"/>
    <mergeCell ref="B122:O122"/>
    <mergeCell ref="B131:D131"/>
    <mergeCell ref="G106:H106"/>
    <mergeCell ref="A106:B106"/>
    <mergeCell ref="A107:B107"/>
    <mergeCell ref="G107:H107"/>
    <mergeCell ref="B109:I109"/>
  </mergeCells>
  <printOptions horizontalCentered="1" verticalCentered="1"/>
  <pageMargins left="0.23622047244094491" right="0.23622047244094491" top="0.74803149606299213" bottom="0.74803149606299213" header="0" footer="0"/>
  <pageSetup paperSize="9" orientation="landscape"/>
  <rowBreaks count="2" manualBreakCount="2">
    <brk id="33" man="1"/>
    <brk id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</vt:lpstr>
      <vt:lpstr>TOC</vt:lpstr>
      <vt:lpstr>MFDS</vt:lpstr>
      <vt:lpstr>OOPS withJAVA</vt:lpstr>
      <vt:lpstr>DBMS</vt:lpstr>
      <vt:lpstr>MCES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KDKCE</dc:creator>
  <cp:lastModifiedBy>ABHIRUCHI</cp:lastModifiedBy>
  <dcterms:modified xsi:type="dcterms:W3CDTF">2026-03-11T13:52:38Z</dcterms:modified>
</cp:coreProperties>
</file>